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13_ncr:1_{B6EAC429-151A-44B2-8450-3E520A322234}" xr6:coauthVersionLast="47" xr6:coauthVersionMax="47" xr10:uidLastSave="{00000000-0000-0000-0000-000000000000}"/>
  <bookViews>
    <workbookView xWindow="-98" yWindow="-98" windowWidth="21795" windowHeight="13875" xr2:uid="{C88D1C1B-06D9-4A27-B4F3-5CB4FAF01C35}"/>
  </bookViews>
  <sheets>
    <sheet name="AAW Calendar for Parents" sheetId="34" r:id="rId1"/>
    <sheet name="Personalised DT 25.26" sheetId="38" state="hidden" r:id="rId2"/>
    <sheet name="September" sheetId="29" state="hidden" r:id="rId3"/>
    <sheet name="October" sheetId="30" state="hidden" r:id="rId4"/>
    <sheet name="November" sheetId="31" state="hidden" r:id="rId5"/>
    <sheet name="December" sheetId="32" state="hidden" r:id="rId6"/>
  </sheets>
  <externalReferences>
    <externalReference r:id="rId7"/>
  </externalReferences>
  <definedNames>
    <definedName name="start_day" localSheetId="5">[1]About!$P$10</definedName>
    <definedName name="start_day" localSheetId="4">[1]About!$P$10</definedName>
    <definedName name="start_day" localSheetId="3">[1]About!$P$10</definedName>
    <definedName name="start_day" localSheetId="2">[1]About!$P$10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1" i="38" l="1"/>
  <c r="F167" i="38"/>
  <c r="J167" i="38" s="1"/>
  <c r="F166" i="38"/>
  <c r="J166" i="38" s="1"/>
  <c r="F165" i="38"/>
  <c r="J165" i="38" s="1"/>
  <c r="F164" i="38"/>
  <c r="J164" i="38" s="1"/>
  <c r="J160" i="38"/>
  <c r="J159" i="38"/>
  <c r="J158" i="38"/>
  <c r="J157" i="38"/>
  <c r="F156" i="38"/>
  <c r="J156" i="38" s="1"/>
  <c r="F155" i="38"/>
  <c r="J155" i="38" s="1"/>
  <c r="F154" i="38"/>
  <c r="J154" i="38" s="1"/>
  <c r="F151" i="38"/>
  <c r="J151" i="38" s="1"/>
  <c r="F150" i="38"/>
  <c r="J150" i="38" s="1"/>
  <c r="F149" i="38"/>
  <c r="J149" i="38" s="1"/>
  <c r="F148" i="38"/>
  <c r="J148" i="38" s="1"/>
  <c r="F145" i="38"/>
  <c r="J145" i="38" s="1"/>
  <c r="F142" i="38"/>
  <c r="J142" i="38" s="1"/>
  <c r="F141" i="38"/>
  <c r="J141" i="38" s="1"/>
  <c r="F138" i="38"/>
  <c r="J138" i="38" s="1"/>
  <c r="F137" i="38"/>
  <c r="J137" i="38" s="1"/>
  <c r="F136" i="38"/>
  <c r="J136" i="38" s="1"/>
  <c r="J169" i="38" s="1"/>
  <c r="J128" i="38"/>
  <c r="F124" i="38"/>
  <c r="J124" i="38" s="1"/>
  <c r="F123" i="38"/>
  <c r="J123" i="38" s="1"/>
  <c r="F122" i="38"/>
  <c r="J122" i="38" s="1"/>
  <c r="F121" i="38"/>
  <c r="J121" i="38" s="1"/>
  <c r="J117" i="38"/>
  <c r="J116" i="38"/>
  <c r="J115" i="38"/>
  <c r="J114" i="38"/>
  <c r="F113" i="38"/>
  <c r="J113" i="38" s="1"/>
  <c r="F112" i="38"/>
  <c r="J112" i="38" s="1"/>
  <c r="F111" i="38"/>
  <c r="J111" i="38" s="1"/>
  <c r="F108" i="38"/>
  <c r="J108" i="38" s="1"/>
  <c r="F107" i="38"/>
  <c r="J107" i="38" s="1"/>
  <c r="F106" i="38"/>
  <c r="J106" i="38" s="1"/>
  <c r="F105" i="38"/>
  <c r="J105" i="38" s="1"/>
  <c r="F102" i="38"/>
  <c r="J102" i="38" s="1"/>
  <c r="F99" i="38"/>
  <c r="J99" i="38" s="1"/>
  <c r="F98" i="38"/>
  <c r="J98" i="38" s="1"/>
  <c r="F95" i="38"/>
  <c r="J95" i="38" s="1"/>
  <c r="F94" i="38"/>
  <c r="J94" i="38" s="1"/>
  <c r="F93" i="38"/>
  <c r="J93" i="38" s="1"/>
  <c r="J126" i="38" s="1"/>
  <c r="J84" i="38"/>
  <c r="F80" i="38"/>
  <c r="J80" i="38" s="1"/>
  <c r="F79" i="38"/>
  <c r="J79" i="38" s="1"/>
  <c r="F78" i="38"/>
  <c r="J78" i="38" s="1"/>
  <c r="F77" i="38"/>
  <c r="J77" i="38" s="1"/>
  <c r="J73" i="38"/>
  <c r="J72" i="38"/>
  <c r="J71" i="38"/>
  <c r="J70" i="38"/>
  <c r="F69" i="38"/>
  <c r="J69" i="38" s="1"/>
  <c r="F68" i="38"/>
  <c r="J68" i="38" s="1"/>
  <c r="F67" i="38"/>
  <c r="J67" i="38" s="1"/>
  <c r="F64" i="38"/>
  <c r="J64" i="38" s="1"/>
  <c r="F63" i="38"/>
  <c r="J63" i="38" s="1"/>
  <c r="F62" i="38"/>
  <c r="J62" i="38" s="1"/>
  <c r="F61" i="38"/>
  <c r="J61" i="38" s="1"/>
  <c r="F58" i="38"/>
  <c r="J58" i="38" s="1"/>
  <c r="F55" i="38"/>
  <c r="J55" i="38" s="1"/>
  <c r="F54" i="38"/>
  <c r="J54" i="38" s="1"/>
  <c r="F51" i="38"/>
  <c r="J51" i="38" s="1"/>
  <c r="F50" i="38"/>
  <c r="J50" i="38" s="1"/>
  <c r="F49" i="38"/>
  <c r="J49" i="38" s="1"/>
  <c r="J82" i="38" s="1"/>
  <c r="J40" i="38"/>
  <c r="F36" i="38"/>
  <c r="J36" i="38" s="1"/>
  <c r="F35" i="38"/>
  <c r="J35" i="38" s="1"/>
  <c r="F34" i="38"/>
  <c r="J34" i="38" s="1"/>
  <c r="F33" i="38"/>
  <c r="J33" i="38" s="1"/>
  <c r="J29" i="38"/>
  <c r="J28" i="38"/>
  <c r="J27" i="38"/>
  <c r="J26" i="38"/>
  <c r="F25" i="38"/>
  <c r="J25" i="38" s="1"/>
  <c r="F24" i="38"/>
  <c r="J24" i="38" s="1"/>
  <c r="F23" i="38"/>
  <c r="J23" i="38" s="1"/>
  <c r="F20" i="38"/>
  <c r="J20" i="38" s="1"/>
  <c r="F19" i="38"/>
  <c r="J19" i="38" s="1"/>
  <c r="F18" i="38"/>
  <c r="J18" i="38" s="1"/>
  <c r="F17" i="38"/>
  <c r="J17" i="38" s="1"/>
  <c r="F14" i="38"/>
  <c r="J14" i="38" s="1"/>
  <c r="F11" i="38"/>
  <c r="J11" i="38" s="1"/>
  <c r="F10" i="38"/>
  <c r="J10" i="38" s="1"/>
  <c r="F7" i="38"/>
  <c r="J7" i="38" s="1"/>
  <c r="F6" i="38"/>
  <c r="J6" i="38" s="1"/>
  <c r="F5" i="38"/>
  <c r="J5" i="38" s="1"/>
  <c r="J38" i="38" s="1"/>
  <c r="AD26" i="32"/>
  <c r="AC26" i="32"/>
  <c r="AB26" i="32"/>
  <c r="AA26" i="32"/>
  <c r="Z26" i="32"/>
  <c r="Y26" i="32"/>
  <c r="X26" i="32"/>
  <c r="U26" i="32"/>
  <c r="T26" i="32"/>
  <c r="S26" i="32"/>
  <c r="R26" i="32"/>
  <c r="Q26" i="32"/>
  <c r="P26" i="32"/>
  <c r="O26" i="32"/>
  <c r="C2" i="32"/>
  <c r="AD26" i="31"/>
  <c r="AC26" i="31"/>
  <c r="AB26" i="31"/>
  <c r="AA26" i="31"/>
  <c r="Z26" i="31"/>
  <c r="Y26" i="31"/>
  <c r="X26" i="31"/>
  <c r="U26" i="31"/>
  <c r="T26" i="31"/>
  <c r="S26" i="31"/>
  <c r="R26" i="31"/>
  <c r="Q26" i="31"/>
  <c r="P26" i="31"/>
  <c r="O26" i="31"/>
  <c r="C2" i="31"/>
  <c r="AD26" i="30"/>
  <c r="AC26" i="30"/>
  <c r="AB26" i="30"/>
  <c r="AA26" i="30"/>
  <c r="Z26" i="30"/>
  <c r="Y26" i="30"/>
  <c r="X26" i="30"/>
  <c r="U26" i="30"/>
  <c r="T26" i="30"/>
  <c r="S26" i="30"/>
  <c r="R26" i="30"/>
  <c r="Q26" i="30"/>
  <c r="P26" i="30"/>
  <c r="O26" i="30"/>
  <c r="C2" i="30"/>
  <c r="AD26" i="29"/>
  <c r="AC26" i="29"/>
  <c r="AB26" i="29"/>
  <c r="AA26" i="29"/>
  <c r="Z26" i="29"/>
  <c r="Y26" i="29"/>
  <c r="X26" i="29"/>
  <c r="U26" i="29"/>
  <c r="T26" i="29"/>
  <c r="S26" i="29"/>
  <c r="R26" i="29"/>
  <c r="Q26" i="29"/>
  <c r="P26" i="29"/>
  <c r="O26" i="29"/>
  <c r="C2" i="29"/>
  <c r="X25" i="32"/>
  <c r="O25" i="32"/>
  <c r="C5" i="32"/>
  <c r="X25" i="31"/>
  <c r="O25" i="31"/>
  <c r="C5" i="31"/>
  <c r="X25" i="30"/>
  <c r="O25" i="30"/>
  <c r="C5" i="30"/>
  <c r="X25" i="29"/>
  <c r="O25" i="29"/>
  <c r="C5" i="29"/>
  <c r="E5" i="32"/>
  <c r="C4" i="32"/>
  <c r="U32" i="32"/>
  <c r="T32" i="32"/>
  <c r="S32" i="32"/>
  <c r="R32" i="32"/>
  <c r="Q32" i="32"/>
  <c r="P32" i="32"/>
  <c r="O32" i="32"/>
  <c r="U31" i="32"/>
  <c r="T31" i="32"/>
  <c r="S31" i="32"/>
  <c r="R31" i="32"/>
  <c r="Q31" i="32"/>
  <c r="P31" i="32"/>
  <c r="O31" i="32"/>
  <c r="U30" i="32"/>
  <c r="T30" i="32"/>
  <c r="S30" i="32"/>
  <c r="R30" i="32"/>
  <c r="Q30" i="32"/>
  <c r="P30" i="32"/>
  <c r="O30" i="32"/>
  <c r="U29" i="32"/>
  <c r="T29" i="32"/>
  <c r="S29" i="32"/>
  <c r="R29" i="32"/>
  <c r="Q29" i="32"/>
  <c r="P29" i="32"/>
  <c r="O29" i="32"/>
  <c r="U28" i="32"/>
  <c r="T28" i="32"/>
  <c r="S28" i="32"/>
  <c r="R28" i="32"/>
  <c r="Q28" i="32"/>
  <c r="P28" i="32"/>
  <c r="O28" i="32"/>
  <c r="U27" i="32"/>
  <c r="T27" i="32"/>
  <c r="S27" i="32"/>
  <c r="R27" i="32"/>
  <c r="Q27" i="32"/>
  <c r="P27" i="32"/>
  <c r="O27" i="32"/>
  <c r="AD32" i="32"/>
  <c r="AC32" i="32"/>
  <c r="AB32" i="32"/>
  <c r="AA32" i="32"/>
  <c r="Z32" i="32"/>
  <c r="Y32" i="32"/>
  <c r="X32" i="32"/>
  <c r="AD31" i="32"/>
  <c r="AC31" i="32"/>
  <c r="AB31" i="32"/>
  <c r="AA31" i="32"/>
  <c r="Z31" i="32"/>
  <c r="Y31" i="32"/>
  <c r="X31" i="32"/>
  <c r="AD30" i="32"/>
  <c r="AC30" i="32"/>
  <c r="AB30" i="32"/>
  <c r="AA30" i="32"/>
  <c r="Z30" i="32"/>
  <c r="Y30" i="32"/>
  <c r="X30" i="32"/>
  <c r="AD29" i="32"/>
  <c r="AC29" i="32"/>
  <c r="AB29" i="32"/>
  <c r="AA29" i="32"/>
  <c r="Z29" i="32"/>
  <c r="Y29" i="32"/>
  <c r="X29" i="32"/>
  <c r="AD28" i="32"/>
  <c r="AC28" i="32"/>
  <c r="AB28" i="32"/>
  <c r="AA28" i="32"/>
  <c r="Z28" i="32"/>
  <c r="Y28" i="32"/>
  <c r="X28" i="32"/>
  <c r="AD27" i="32"/>
  <c r="AC27" i="32"/>
  <c r="AB27" i="32"/>
  <c r="AA27" i="32"/>
  <c r="Z27" i="32"/>
  <c r="Y27" i="32"/>
  <c r="X27" i="32"/>
  <c r="E5" i="31"/>
  <c r="C4" i="31"/>
  <c r="U32" i="31"/>
  <c r="T32" i="31"/>
  <c r="S32" i="31"/>
  <c r="R32" i="31"/>
  <c r="Q32" i="31"/>
  <c r="P32" i="31"/>
  <c r="O32" i="31"/>
  <c r="U31" i="31"/>
  <c r="T31" i="31"/>
  <c r="S31" i="31"/>
  <c r="R31" i="31"/>
  <c r="Q31" i="31"/>
  <c r="P31" i="31"/>
  <c r="O31" i="31"/>
  <c r="U30" i="31"/>
  <c r="T30" i="31"/>
  <c r="S30" i="31"/>
  <c r="R30" i="31"/>
  <c r="Q30" i="31"/>
  <c r="P30" i="31"/>
  <c r="O30" i="31"/>
  <c r="U29" i="31"/>
  <c r="T29" i="31"/>
  <c r="S29" i="31"/>
  <c r="R29" i="31"/>
  <c r="Q29" i="31"/>
  <c r="P29" i="31"/>
  <c r="O29" i="31"/>
  <c r="U28" i="31"/>
  <c r="T28" i="31"/>
  <c r="S28" i="31"/>
  <c r="R28" i="31"/>
  <c r="Q28" i="31"/>
  <c r="P28" i="31"/>
  <c r="O28" i="31"/>
  <c r="U27" i="31"/>
  <c r="T27" i="31"/>
  <c r="S27" i="31"/>
  <c r="R27" i="31"/>
  <c r="Q27" i="31"/>
  <c r="P27" i="31"/>
  <c r="O27" i="31"/>
  <c r="AD32" i="31"/>
  <c r="AC32" i="31"/>
  <c r="AB32" i="31"/>
  <c r="AA32" i="31"/>
  <c r="Z32" i="31"/>
  <c r="Y32" i="31"/>
  <c r="X32" i="31"/>
  <c r="AD31" i="31"/>
  <c r="AC31" i="31"/>
  <c r="AB31" i="31"/>
  <c r="AA31" i="31"/>
  <c r="Z31" i="31"/>
  <c r="Y31" i="31"/>
  <c r="X31" i="31"/>
  <c r="AD30" i="31"/>
  <c r="AC30" i="31"/>
  <c r="AB30" i="31"/>
  <c r="AA30" i="31"/>
  <c r="Z30" i="31"/>
  <c r="Y30" i="31"/>
  <c r="X30" i="31"/>
  <c r="AD29" i="31"/>
  <c r="AC29" i="31"/>
  <c r="AB29" i="31"/>
  <c r="AA29" i="31"/>
  <c r="Z29" i="31"/>
  <c r="Y29" i="31"/>
  <c r="X29" i="31"/>
  <c r="AD28" i="31"/>
  <c r="AC28" i="31"/>
  <c r="AB28" i="31"/>
  <c r="AA28" i="31"/>
  <c r="Z28" i="31"/>
  <c r="Y28" i="31"/>
  <c r="X28" i="31"/>
  <c r="AD27" i="31"/>
  <c r="AC27" i="31"/>
  <c r="AB27" i="31"/>
  <c r="AA27" i="31"/>
  <c r="Z27" i="31"/>
  <c r="Y27" i="31"/>
  <c r="X27" i="31"/>
  <c r="E5" i="30"/>
  <c r="C4" i="30"/>
  <c r="U32" i="30"/>
  <c r="T32" i="30"/>
  <c r="S32" i="30"/>
  <c r="R32" i="30"/>
  <c r="Q32" i="30"/>
  <c r="P32" i="30"/>
  <c r="O32" i="30"/>
  <c r="U31" i="30"/>
  <c r="T31" i="30"/>
  <c r="S31" i="30"/>
  <c r="R31" i="30"/>
  <c r="Q31" i="30"/>
  <c r="P31" i="30"/>
  <c r="O31" i="30"/>
  <c r="U30" i="30"/>
  <c r="T30" i="30"/>
  <c r="S30" i="30"/>
  <c r="R30" i="30"/>
  <c r="Q30" i="30"/>
  <c r="P30" i="30"/>
  <c r="O30" i="30"/>
  <c r="U29" i="30"/>
  <c r="T29" i="30"/>
  <c r="S29" i="30"/>
  <c r="R29" i="30"/>
  <c r="Q29" i="30"/>
  <c r="P29" i="30"/>
  <c r="O29" i="30"/>
  <c r="U28" i="30"/>
  <c r="T28" i="30"/>
  <c r="S28" i="30"/>
  <c r="R28" i="30"/>
  <c r="Q28" i="30"/>
  <c r="P28" i="30"/>
  <c r="O28" i="30"/>
  <c r="U27" i="30"/>
  <c r="T27" i="30"/>
  <c r="S27" i="30"/>
  <c r="R27" i="30"/>
  <c r="Q27" i="30"/>
  <c r="P27" i="30"/>
  <c r="O27" i="30"/>
  <c r="AD32" i="30"/>
  <c r="AC32" i="30"/>
  <c r="AB32" i="30"/>
  <c r="AA32" i="30"/>
  <c r="Z32" i="30"/>
  <c r="Y32" i="30"/>
  <c r="X32" i="30"/>
  <c r="AD31" i="30"/>
  <c r="AC31" i="30"/>
  <c r="AB31" i="30"/>
  <c r="AA31" i="30"/>
  <c r="Z31" i="30"/>
  <c r="Y31" i="30"/>
  <c r="X31" i="30"/>
  <c r="AD30" i="30"/>
  <c r="AC30" i="30"/>
  <c r="AB30" i="30"/>
  <c r="AA30" i="30"/>
  <c r="Z30" i="30"/>
  <c r="Y30" i="30"/>
  <c r="X30" i="30"/>
  <c r="AD29" i="30"/>
  <c r="AC29" i="30"/>
  <c r="AB29" i="30"/>
  <c r="AA29" i="30"/>
  <c r="Z29" i="30"/>
  <c r="Y29" i="30"/>
  <c r="X29" i="30"/>
  <c r="AD28" i="30"/>
  <c r="AC28" i="30"/>
  <c r="AB28" i="30"/>
  <c r="AA28" i="30"/>
  <c r="Z28" i="30"/>
  <c r="Y28" i="30"/>
  <c r="X28" i="30"/>
  <c r="AD27" i="30"/>
  <c r="AC27" i="30"/>
  <c r="AB27" i="30"/>
  <c r="AA27" i="30"/>
  <c r="Z27" i="30"/>
  <c r="Y27" i="30"/>
  <c r="X27" i="30"/>
  <c r="E5" i="29"/>
  <c r="C4" i="29"/>
  <c r="U32" i="29"/>
  <c r="T32" i="29"/>
  <c r="S32" i="29"/>
  <c r="R32" i="29"/>
  <c r="Q32" i="29"/>
  <c r="P32" i="29"/>
  <c r="O32" i="29"/>
  <c r="U31" i="29"/>
  <c r="T31" i="29"/>
  <c r="S31" i="29"/>
  <c r="R31" i="29"/>
  <c r="Q31" i="29"/>
  <c r="P31" i="29"/>
  <c r="O31" i="29"/>
  <c r="U30" i="29"/>
  <c r="T30" i="29"/>
  <c r="S30" i="29"/>
  <c r="R30" i="29"/>
  <c r="Q30" i="29"/>
  <c r="P30" i="29"/>
  <c r="O30" i="29"/>
  <c r="U29" i="29"/>
  <c r="T29" i="29"/>
  <c r="S29" i="29"/>
  <c r="R29" i="29"/>
  <c r="Q29" i="29"/>
  <c r="P29" i="29"/>
  <c r="O29" i="29"/>
  <c r="U28" i="29"/>
  <c r="T28" i="29"/>
  <c r="S28" i="29"/>
  <c r="R28" i="29"/>
  <c r="Q28" i="29"/>
  <c r="P28" i="29"/>
  <c r="O28" i="29"/>
  <c r="U27" i="29"/>
  <c r="T27" i="29"/>
  <c r="S27" i="29"/>
  <c r="R27" i="29"/>
  <c r="Q27" i="29"/>
  <c r="P27" i="29"/>
  <c r="O27" i="29"/>
  <c r="AD32" i="29"/>
  <c r="AC32" i="29"/>
  <c r="AB32" i="29"/>
  <c r="AA32" i="29"/>
  <c r="Z32" i="29"/>
  <c r="Y32" i="29"/>
  <c r="X32" i="29"/>
  <c r="AD31" i="29"/>
  <c r="AC31" i="29"/>
  <c r="AB31" i="29"/>
  <c r="AA31" i="29"/>
  <c r="Z31" i="29"/>
  <c r="Y31" i="29"/>
  <c r="X31" i="29"/>
  <c r="AD30" i="29"/>
  <c r="AC30" i="29"/>
  <c r="AB30" i="29"/>
  <c r="AA30" i="29"/>
  <c r="Z30" i="29"/>
  <c r="Y30" i="29"/>
  <c r="X30" i="29"/>
  <c r="AD29" i="29"/>
  <c r="AC29" i="29"/>
  <c r="AB29" i="29"/>
  <c r="AA29" i="29"/>
  <c r="Z29" i="29"/>
  <c r="Y29" i="29"/>
  <c r="X29" i="29"/>
  <c r="AD28" i="29"/>
  <c r="AC28" i="29"/>
  <c r="AB28" i="29"/>
  <c r="AA28" i="29"/>
  <c r="Z28" i="29"/>
  <c r="Y28" i="29"/>
  <c r="X28" i="29"/>
  <c r="AD27" i="29"/>
  <c r="AC27" i="29"/>
  <c r="AB27" i="29"/>
  <c r="AA27" i="29"/>
  <c r="Z27" i="29"/>
  <c r="Y27" i="29"/>
  <c r="X27" i="29"/>
  <c r="G5" i="32"/>
  <c r="E4" i="32"/>
  <c r="G5" i="31"/>
  <c r="E4" i="31"/>
  <c r="G5" i="30"/>
  <c r="E4" i="30"/>
  <c r="G5" i="29"/>
  <c r="E4" i="29"/>
  <c r="I5" i="32"/>
  <c r="G4" i="32"/>
  <c r="I5" i="31"/>
  <c r="G4" i="31"/>
  <c r="I5" i="30"/>
  <c r="G4" i="30"/>
  <c r="I5" i="29"/>
  <c r="G4" i="29"/>
  <c r="K5" i="32"/>
  <c r="I4" i="32"/>
  <c r="K5" i="31"/>
  <c r="I4" i="31"/>
  <c r="K5" i="30"/>
  <c r="I4" i="30"/>
  <c r="K5" i="29"/>
  <c r="I4" i="29"/>
  <c r="O5" i="32"/>
  <c r="K4" i="32"/>
  <c r="O5" i="31"/>
  <c r="K4" i="31"/>
  <c r="O5" i="30"/>
  <c r="K4" i="30"/>
  <c r="O5" i="29"/>
  <c r="K4" i="29"/>
  <c r="W5" i="32"/>
  <c r="O4" i="32"/>
  <c r="W5" i="31"/>
  <c r="O4" i="31"/>
  <c r="W5" i="30"/>
  <c r="O4" i="30"/>
  <c r="W5" i="29"/>
  <c r="O4" i="29"/>
  <c r="C7" i="32"/>
  <c r="E8" i="32"/>
  <c r="G8" i="32"/>
  <c r="I8" i="32"/>
  <c r="K8" i="32"/>
  <c r="O8" i="32"/>
  <c r="W8" i="32"/>
  <c r="C10" i="32"/>
  <c r="E11" i="32"/>
  <c r="G11" i="32"/>
  <c r="I11" i="32"/>
  <c r="K11" i="32"/>
  <c r="O11" i="32"/>
  <c r="W11" i="32"/>
  <c r="C13" i="32"/>
  <c r="E14" i="32"/>
  <c r="G14" i="32"/>
  <c r="I14" i="32"/>
  <c r="K14" i="32"/>
  <c r="O14" i="32"/>
  <c r="W14" i="32"/>
  <c r="C16" i="32"/>
  <c r="E17" i="32"/>
  <c r="G17" i="32"/>
  <c r="I17" i="32"/>
  <c r="K17" i="32"/>
  <c r="O17" i="32"/>
  <c r="W17" i="32"/>
  <c r="C19" i="32"/>
  <c r="E20" i="32"/>
  <c r="G20" i="32"/>
  <c r="I20" i="32"/>
  <c r="K20" i="32"/>
  <c r="O20" i="32"/>
  <c r="W20" i="32"/>
  <c r="W4" i="32"/>
  <c r="C7" i="31"/>
  <c r="E8" i="31"/>
  <c r="G8" i="31"/>
  <c r="I8" i="31"/>
  <c r="K8" i="31"/>
  <c r="O8" i="31"/>
  <c r="W8" i="31"/>
  <c r="C10" i="31"/>
  <c r="E11" i="31"/>
  <c r="G11" i="31"/>
  <c r="I11" i="31"/>
  <c r="K11" i="31"/>
  <c r="O11" i="31"/>
  <c r="W11" i="31"/>
  <c r="C13" i="31"/>
  <c r="E14" i="31"/>
  <c r="G14" i="31"/>
  <c r="I14" i="31"/>
  <c r="K14" i="31"/>
  <c r="O14" i="31"/>
  <c r="W14" i="31"/>
  <c r="C16" i="31"/>
  <c r="E17" i="31"/>
  <c r="G17" i="31"/>
  <c r="I17" i="31"/>
  <c r="K17" i="31"/>
  <c r="O17" i="31"/>
  <c r="W17" i="31"/>
  <c r="C19" i="31"/>
  <c r="E20" i="31"/>
  <c r="G20" i="31"/>
  <c r="I20" i="31"/>
  <c r="K20" i="31"/>
  <c r="O20" i="31"/>
  <c r="W20" i="31"/>
  <c r="W4" i="31"/>
  <c r="C7" i="30"/>
  <c r="E8" i="30"/>
  <c r="G8" i="30"/>
  <c r="I8" i="30"/>
  <c r="K8" i="30"/>
  <c r="O8" i="30"/>
  <c r="W8" i="30"/>
  <c r="C10" i="30"/>
  <c r="E11" i="30"/>
  <c r="G11" i="30"/>
  <c r="I11" i="30"/>
  <c r="K11" i="30"/>
  <c r="O11" i="30"/>
  <c r="W11" i="30"/>
  <c r="C13" i="30"/>
  <c r="E14" i="30"/>
  <c r="G14" i="30"/>
  <c r="I14" i="30"/>
  <c r="K14" i="30"/>
  <c r="O14" i="30"/>
  <c r="W14" i="30"/>
  <c r="C16" i="30"/>
  <c r="E17" i="30"/>
  <c r="G17" i="30"/>
  <c r="I17" i="30"/>
  <c r="K17" i="30"/>
  <c r="O17" i="30"/>
  <c r="W17" i="30"/>
  <c r="C19" i="30"/>
  <c r="E20" i="30"/>
  <c r="G20" i="30"/>
  <c r="I20" i="30"/>
  <c r="K20" i="30"/>
  <c r="O20" i="30"/>
  <c r="W20" i="30"/>
  <c r="W4" i="30"/>
  <c r="C7" i="29"/>
  <c r="E8" i="29"/>
  <c r="G8" i="29"/>
  <c r="I8" i="29"/>
  <c r="K8" i="29"/>
  <c r="O8" i="29"/>
  <c r="W8" i="29"/>
  <c r="C10" i="29"/>
  <c r="E11" i="29"/>
  <c r="G11" i="29"/>
  <c r="I11" i="29"/>
  <c r="K11" i="29"/>
  <c r="O11" i="29"/>
  <c r="W11" i="29"/>
  <c r="C13" i="29"/>
  <c r="E14" i="29"/>
  <c r="G14" i="29"/>
  <c r="I14" i="29"/>
  <c r="K14" i="29"/>
  <c r="O14" i="29"/>
  <c r="W14" i="29"/>
  <c r="C16" i="29"/>
  <c r="E17" i="29"/>
  <c r="G17" i="29"/>
  <c r="I17" i="29"/>
  <c r="K17" i="29"/>
  <c r="O17" i="29"/>
  <c r="W17" i="29"/>
  <c r="C19" i="29"/>
  <c r="E20" i="29"/>
  <c r="G20" i="29"/>
  <c r="I20" i="29"/>
  <c r="K20" i="29"/>
  <c r="O20" i="29"/>
  <c r="W20" i="29"/>
  <c r="W4" i="29"/>
  <c r="J172" i="38" l="1"/>
  <c r="J41" i="38"/>
  <c r="J85" i="38"/>
  <c r="J129" i="38"/>
</calcChain>
</file>

<file path=xl/sharedStrings.xml><?xml version="1.0" encoding="utf-8"?>
<sst xmlns="http://schemas.openxmlformats.org/spreadsheetml/2006/main" count="332" uniqueCount="114">
  <si>
    <t>September</t>
  </si>
  <si>
    <t>Week</t>
  </si>
  <si>
    <t>M</t>
  </si>
  <si>
    <t>T</t>
  </si>
  <si>
    <t>W</t>
  </si>
  <si>
    <t>F</t>
  </si>
  <si>
    <t>March</t>
  </si>
  <si>
    <t>12th</t>
  </si>
  <si>
    <t>16th</t>
  </si>
  <si>
    <t xml:space="preserve">October </t>
  </si>
  <si>
    <t xml:space="preserve">2nd </t>
  </si>
  <si>
    <t>April</t>
  </si>
  <si>
    <t>13th</t>
  </si>
  <si>
    <t>24th</t>
  </si>
  <si>
    <t>November</t>
  </si>
  <si>
    <t>May</t>
  </si>
  <si>
    <t xml:space="preserve">May Day Bank Holiday – School Closed </t>
  </si>
  <si>
    <t>4th</t>
  </si>
  <si>
    <t>December</t>
  </si>
  <si>
    <t>June</t>
  </si>
  <si>
    <t>January</t>
  </si>
  <si>
    <t>July</t>
  </si>
  <si>
    <t xml:space="preserve">20th </t>
  </si>
  <si>
    <t>February</t>
  </si>
  <si>
    <t>School Holidays</t>
  </si>
  <si>
    <t>Woodfields ACADEMY Directed Time Budget 2025-26</t>
  </si>
  <si>
    <r>
      <t>School Day (</t>
    </r>
    <r>
      <rPr>
        <b/>
        <i/>
        <sz val="11"/>
        <color indexed="8"/>
        <rFont val="Calibri"/>
        <family val="2"/>
      </rPr>
      <t>when scholars are present - excluding lunch time</t>
    </r>
    <r>
      <rPr>
        <b/>
        <sz val="11"/>
        <color indexed="8"/>
        <rFont val="Calibri"/>
        <family val="2"/>
      </rPr>
      <t>)</t>
    </r>
  </si>
  <si>
    <t>Start Time</t>
  </si>
  <si>
    <t>End Time</t>
  </si>
  <si>
    <t>Duration</t>
  </si>
  <si>
    <t>Number of days</t>
  </si>
  <si>
    <t>Hours per year</t>
  </si>
  <si>
    <r>
      <rPr>
        <sz val="11"/>
        <color rgb="FF000000"/>
        <rFont val="Calibri"/>
      </rPr>
      <t xml:space="preserve">Excluding </t>
    </r>
    <r>
      <rPr>
        <sz val="11"/>
        <color rgb="FFFF0000"/>
        <rFont val="Calibri"/>
        <family val="2"/>
      </rPr>
      <t>40</t>
    </r>
    <r>
      <rPr>
        <sz val="11"/>
        <color rgb="FFFF0000"/>
        <rFont val="Calibri"/>
      </rPr>
      <t xml:space="preserve"> </t>
    </r>
    <r>
      <rPr>
        <sz val="11"/>
        <color rgb="FF000000"/>
        <rFont val="Calibri"/>
      </rPr>
      <t>min lunch break</t>
    </r>
  </si>
  <si>
    <t>AM Session</t>
  </si>
  <si>
    <t>PM Session</t>
  </si>
  <si>
    <t xml:space="preserve">Period 6 (1 per week &amp; excluding week 1)
Additional PAID </t>
  </si>
  <si>
    <t>Professional Development Days (INSET)</t>
  </si>
  <si>
    <r>
      <rPr>
        <sz val="11"/>
        <color rgb="FF000000"/>
        <rFont val="Calibri"/>
      </rPr>
      <t xml:space="preserve">Excluding </t>
    </r>
    <r>
      <rPr>
        <sz val="11"/>
        <color rgb="FFFF0000"/>
        <rFont val="Calibri"/>
      </rPr>
      <t xml:space="preserve">30 </t>
    </r>
    <r>
      <rPr>
        <sz val="11"/>
        <color rgb="FF000000"/>
        <rFont val="Calibri"/>
      </rPr>
      <t>min lunch break</t>
    </r>
  </si>
  <si>
    <t>(Disaggregated INSET hours are included in lower sections)</t>
  </si>
  <si>
    <t>Detentions / Homework Support</t>
  </si>
  <si>
    <t>Number of detentions</t>
  </si>
  <si>
    <t>Scholar Review / Parents Evening Sessions</t>
  </si>
  <si>
    <t>Number of evenings</t>
  </si>
  <si>
    <t>Y11 Parents Evenings (Y11 Mock 2,3)</t>
  </si>
  <si>
    <t>Y10 Parents Evening</t>
  </si>
  <si>
    <t>Y9 Parents Evening (Options)</t>
  </si>
  <si>
    <t>Special Evenings</t>
  </si>
  <si>
    <t>Y6 Transition Event (Y7 tutors only)</t>
  </si>
  <si>
    <t xml:space="preserve">Staff have optional attendance of the below: </t>
  </si>
  <si>
    <t>Y5/6 Open Evening - Optional</t>
  </si>
  <si>
    <t>24/25 Y11 Celebration - Optional</t>
  </si>
  <si>
    <t>Y11 How to revise - Optional</t>
  </si>
  <si>
    <t xml:space="preserve">Rewards / Celebration Events - Optional </t>
  </si>
  <si>
    <t>Staff Meetings</t>
  </si>
  <si>
    <t>Number of meetings</t>
  </si>
  <si>
    <t>Morning Briefing</t>
  </si>
  <si>
    <t>Academy CPD</t>
  </si>
  <si>
    <t>Trust IP</t>
  </si>
  <si>
    <t>Subject Communities / Academy CPD - CL Only</t>
  </si>
  <si>
    <t>Total Directed Time</t>
  </si>
  <si>
    <t>(Must not exceed 1265 hours)</t>
  </si>
  <si>
    <t>MAX HOURS</t>
  </si>
  <si>
    <t>Contingencies / Buffer Time</t>
  </si>
  <si>
    <t>(Remaining directed time for unforseen circumstances)</t>
  </si>
  <si>
    <t>1 x 50mins per fortnight or 1 x 25mins per week 
(1 x 60mins per fortnight LPS)</t>
  </si>
  <si>
    <t>Y7&amp;8 Parents Evening</t>
  </si>
  <si>
    <t>Y9 Options Event (Parents Eve)</t>
  </si>
  <si>
    <t>(Must not exceed 1012 hours)</t>
  </si>
  <si>
    <t>(Must not exceed 759 hours)</t>
  </si>
  <si>
    <t>Community Iftar</t>
  </si>
  <si>
    <t>1st</t>
  </si>
  <si>
    <t xml:space="preserve">INSET Day </t>
  </si>
  <si>
    <t>5th</t>
  </si>
  <si>
    <t>Year 9 Parents Eve &amp; Options</t>
  </si>
  <si>
    <t>Year 7 (Co32) Start Date</t>
  </si>
  <si>
    <t>11th</t>
  </si>
  <si>
    <t>Year 11 (Co28) Return</t>
  </si>
  <si>
    <t>17th</t>
  </si>
  <si>
    <t>Year 11 (Co28) Parents Evening</t>
  </si>
  <si>
    <t>8th</t>
  </si>
  <si>
    <t>Year 8, 9, 10 (Co31, 30, 29) Return</t>
  </si>
  <si>
    <t>INSET Day</t>
  </si>
  <si>
    <t>Rewards Evening</t>
  </si>
  <si>
    <t xml:space="preserve">24th, 25th </t>
  </si>
  <si>
    <t>School Performance</t>
  </si>
  <si>
    <t xml:space="preserve">13th </t>
  </si>
  <si>
    <t>Year 10 Mock 1 Assessments</t>
  </si>
  <si>
    <t>3rd</t>
  </si>
  <si>
    <t>INSET day</t>
  </si>
  <si>
    <t>Year 7 (Co2032) Settling in Evening</t>
  </si>
  <si>
    <t>7th</t>
  </si>
  <si>
    <t>GCSE Examinations Start</t>
  </si>
  <si>
    <t>14th</t>
  </si>
  <si>
    <t>Year 10 (Co29) Parents Evening</t>
  </si>
  <si>
    <t>Summer Fair</t>
  </si>
  <si>
    <t>8th - 12th</t>
  </si>
  <si>
    <t>Year 10 (Co29) Mid Year Assessments</t>
  </si>
  <si>
    <t>15th - 26th</t>
  </si>
  <si>
    <t>KS3 Assessment Week</t>
  </si>
  <si>
    <t>Christmas Performance Evening</t>
  </si>
  <si>
    <t>29th</t>
  </si>
  <si>
    <t>Year 7 &amp; 8 Parents Evening</t>
  </si>
  <si>
    <t>6th - 16th</t>
  </si>
  <si>
    <t>KS3 Mid Year Assessments</t>
  </si>
  <si>
    <t>Summer Performance Evening</t>
  </si>
  <si>
    <t>Final Scholar Report Sent</t>
  </si>
  <si>
    <t>Bank Holidays &amp; Closures</t>
  </si>
  <si>
    <t>INSET Day - School Closed</t>
  </si>
  <si>
    <t>Parent Evening</t>
  </si>
  <si>
    <t>Community Events</t>
  </si>
  <si>
    <t>0.8 Woodfields ACADEMY Directed Time Budget 2025-26 (Alice Bowskill)</t>
  </si>
  <si>
    <t>0.6 Woodfields ACADEMY Directed Time Budget 2025-26 (Annabelle Kelshaw)</t>
  </si>
  <si>
    <t>0.6 Woodfields ACADEMY Directed Time Budget 2025-26 (George Woodhouse)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</si>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</sst>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6" formatCode="mmmm\ yyyy"/>
    <numFmt numFmtId="167" formatCode="dddd"/>
    <numFmt numFmtId="168" formatCode="d"/>
    <numFmt numFmtId="169" formatCode="mmmm\ \'yy"/>
    <numFmt numFmtId="170" formatCode="#\ ???/???"/>
    <numFmt numFmtId="171" formatCode="[h]:mm"/>
    <numFmt numFmtId="172" formatCode="[h]:mm;@"/>
  </numFmts>
  <fonts count="49" x14ac:knownFonts="1">
    <font>
      <sz val="11"/>
      <color theme="1"/>
      <name val="Calibri"/>
      <family val="2"/>
      <scheme val="minor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sz val="8"/>
      <color theme="1"/>
      <name val="Calibri Light"/>
      <family val="2"/>
    </font>
    <font>
      <sz val="8"/>
      <color rgb="FF1F1E3F"/>
      <name val="Calibri Light"/>
      <family val="2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5"/>
      <color theme="1"/>
      <name val="Calibri Light"/>
      <family val="2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scheme val="minor"/>
    </font>
    <font>
      <b/>
      <sz val="48"/>
      <color theme="8"/>
      <name val="Calibri"/>
      <scheme val="minor"/>
    </font>
    <font>
      <sz val="12"/>
      <color theme="2" tint="-0.89999084444715716"/>
      <name val="Calibri"/>
      <scheme val="minor"/>
    </font>
    <font>
      <b/>
      <sz val="12"/>
      <color theme="0"/>
      <name val="Calibri"/>
      <scheme val="minor"/>
    </font>
    <font>
      <sz val="8"/>
      <name val="Calibri"/>
      <scheme val="minor"/>
    </font>
    <font>
      <b/>
      <sz val="48"/>
      <color theme="8"/>
      <name val="Calibri Light"/>
      <scheme val="major"/>
    </font>
    <font>
      <sz val="7"/>
      <name val="Calibri"/>
      <scheme val="minor"/>
    </font>
    <font>
      <b/>
      <sz val="48"/>
      <color theme="4" tint="-0.249977111117893"/>
      <name val="Calibri"/>
      <scheme val="minor"/>
    </font>
    <font>
      <sz val="14"/>
      <name val="Calibri"/>
      <scheme val="minor"/>
    </font>
    <font>
      <b/>
      <sz val="14"/>
      <color theme="1" tint="0.34998626667073579"/>
      <name val="Calibri"/>
      <scheme val="minor"/>
    </font>
    <font>
      <b/>
      <sz val="14"/>
      <color theme="1" tint="0.499984740745262"/>
      <name val="Calibri"/>
      <scheme val="minor"/>
    </font>
    <font>
      <u/>
      <sz val="11"/>
      <color theme="1" tint="0.34998626667073579"/>
      <name val="Calibri"/>
      <scheme val="minor"/>
    </font>
    <font>
      <u/>
      <sz val="11"/>
      <color theme="1" tint="0.499984740745262"/>
      <name val="Calibri"/>
      <scheme val="minor"/>
    </font>
    <font>
      <sz val="10"/>
      <color theme="1" tint="0.34998626667073579"/>
      <name val="Calibri"/>
      <scheme val="minor"/>
    </font>
    <font>
      <b/>
      <sz val="24"/>
      <color theme="8"/>
      <name val="Calibri"/>
      <scheme val="minor"/>
    </font>
    <font>
      <b/>
      <sz val="10"/>
      <color theme="0"/>
      <name val="Calibri"/>
      <scheme val="minor"/>
    </font>
    <font>
      <b/>
      <sz val="8"/>
      <name val="Calibri"/>
      <scheme val="minor"/>
    </font>
    <font>
      <b/>
      <sz val="10"/>
      <color theme="0" tint="-0.499984740745262"/>
      <name val="Calibri"/>
      <scheme val="minor"/>
    </font>
    <font>
      <sz val="8"/>
      <color theme="8"/>
      <name val="Calibri"/>
      <scheme val="minor"/>
    </font>
    <font>
      <b/>
      <sz val="22"/>
      <color theme="1"/>
      <name val="Calibri"/>
      <family val="2"/>
      <scheme val="minor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</font>
    <font>
      <sz val="11"/>
      <color rgb="FFFF0000"/>
      <name val="Calibri"/>
      <family val="2"/>
    </font>
    <font>
      <sz val="11"/>
      <color rgb="FFFF0000"/>
      <name val="Calibri"/>
    </font>
    <font>
      <sz val="11"/>
      <color theme="1"/>
      <name val="Calibri"/>
    </font>
    <font>
      <i/>
      <sz val="11"/>
      <color rgb="FF00B05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</font>
    <font>
      <sz val="11"/>
      <color rgb="FFFF0000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 Light"/>
    </font>
    <font>
      <b/>
      <sz val="15"/>
      <color theme="1"/>
      <name val="Calibri Light"/>
    </font>
    <font>
      <sz val="9"/>
      <color theme="1"/>
      <name val="Calibri Light"/>
      <scheme val="major"/>
    </font>
    <font>
      <sz val="8"/>
      <color theme="1"/>
      <name val="Calibri Light"/>
      <scheme val="major"/>
    </font>
  </fonts>
  <fills count="1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4CB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F0D8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21">
    <xf numFmtId="0" fontId="0" fillId="0" borderId="0" xfId="0"/>
    <xf numFmtId="0" fontId="5" fillId="0" borderId="0" xfId="0" applyFont="1"/>
    <xf numFmtId="0" fontId="0" fillId="0" borderId="0" xfId="0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3" fillId="13" borderId="0" xfId="0" applyFont="1" applyFill="1"/>
    <xf numFmtId="0" fontId="13" fillId="0" borderId="0" xfId="0" applyFont="1"/>
    <xf numFmtId="0" fontId="13" fillId="1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7" fillId="13" borderId="0" xfId="0" applyFont="1" applyFill="1"/>
    <xf numFmtId="0" fontId="17" fillId="0" borderId="0" xfId="0" applyFont="1"/>
    <xf numFmtId="0" fontId="19" fillId="13" borderId="0" xfId="0" applyFont="1" applyFill="1"/>
    <xf numFmtId="0" fontId="19" fillId="0" borderId="0" xfId="0" applyFont="1"/>
    <xf numFmtId="166" fontId="14" fillId="0" borderId="0" xfId="0" applyNumberFormat="1" applyFont="1"/>
    <xf numFmtId="166" fontId="20" fillId="0" borderId="0" xfId="0" applyNumberFormat="1" applyFont="1" applyAlignment="1">
      <alignment horizontal="left" vertical="top"/>
    </xf>
    <xf numFmtId="0" fontId="21" fillId="1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167" fontId="16" fillId="14" borderId="0" xfId="0" applyNumberFormat="1" applyFont="1" applyFill="1" applyAlignment="1">
      <alignment horizontal="left" vertical="center" indent="1" shrinkToFit="1"/>
    </xf>
    <xf numFmtId="0" fontId="22" fillId="13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8" fontId="15" fillId="9" borderId="11" xfId="0" applyNumberFormat="1" applyFont="1" applyFill="1" applyBorder="1" applyAlignment="1">
      <alignment horizontal="left" indent="1" shrinkToFit="1"/>
    </xf>
    <xf numFmtId="0" fontId="24" fillId="13" borderId="0" xfId="2" applyFont="1" applyFill="1" applyAlignment="1" applyProtection="1">
      <alignment horizontal="left"/>
    </xf>
    <xf numFmtId="0" fontId="25" fillId="0" borderId="0" xfId="2" applyFont="1" applyAlignment="1" applyProtection="1">
      <alignment horizontal="left"/>
    </xf>
    <xf numFmtId="0" fontId="17" fillId="1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5" fillId="9" borderId="13" xfId="0" applyFont="1" applyFill="1" applyBorder="1" applyAlignment="1">
      <alignment horizontal="left" vertical="center" indent="1"/>
    </xf>
    <xf numFmtId="0" fontId="15" fillId="9" borderId="10" xfId="0" applyFont="1" applyFill="1" applyBorder="1" applyAlignment="1">
      <alignment horizontal="left" vertical="center" indent="1"/>
    </xf>
    <xf numFmtId="0" fontId="15" fillId="9" borderId="11" xfId="0" applyFont="1" applyFill="1" applyBorder="1" applyAlignment="1">
      <alignment horizontal="left" vertical="center" indent="1"/>
    </xf>
    <xf numFmtId="0" fontId="15" fillId="9" borderId="0" xfId="0" applyFont="1" applyFill="1" applyAlignment="1">
      <alignment horizontal="left" vertical="center" indent="1"/>
    </xf>
    <xf numFmtId="168" fontId="15" fillId="9" borderId="10" xfId="0" applyNumberFormat="1" applyFont="1" applyFill="1" applyBorder="1" applyAlignment="1">
      <alignment horizontal="left" vertical="center" indent="1" shrinkToFit="1"/>
    </xf>
    <xf numFmtId="168" fontId="15" fillId="9" borderId="11" xfId="0" applyNumberFormat="1" applyFont="1" applyFill="1" applyBorder="1" applyAlignment="1">
      <alignment horizontal="left" vertical="center" indent="1" shrinkToFit="1"/>
    </xf>
    <xf numFmtId="168" fontId="15" fillId="9" borderId="0" xfId="0" applyNumberFormat="1" applyFont="1" applyFill="1" applyAlignment="1">
      <alignment horizontal="left" vertical="center" indent="1" shrinkToFit="1"/>
    </xf>
    <xf numFmtId="0" fontId="15" fillId="9" borderId="14" xfId="0" applyFont="1" applyFill="1" applyBorder="1" applyAlignment="1">
      <alignment horizontal="left" vertical="center" indent="1"/>
    </xf>
    <xf numFmtId="0" fontId="15" fillId="9" borderId="15" xfId="0" applyFont="1" applyFill="1" applyBorder="1" applyAlignment="1">
      <alignment horizontal="left" vertical="center" indent="1"/>
    </xf>
    <xf numFmtId="0" fontId="15" fillId="9" borderId="16" xfId="0" applyFont="1" applyFill="1" applyBorder="1" applyAlignment="1">
      <alignment horizontal="left" vertical="center" indent="1"/>
    </xf>
    <xf numFmtId="0" fontId="17" fillId="9" borderId="0" xfId="0" applyFont="1" applyFill="1" applyAlignment="1">
      <alignment horizontal="center" vertical="center"/>
    </xf>
    <xf numFmtId="0" fontId="17" fillId="9" borderId="0" xfId="2" applyFont="1" applyFill="1" applyBorder="1" applyAlignment="1" applyProtection="1">
      <alignment horizontal="left" vertical="center"/>
    </xf>
    <xf numFmtId="0" fontId="17" fillId="9" borderId="0" xfId="2" applyFont="1" applyFill="1" applyBorder="1" applyAlignment="1" applyProtection="1">
      <alignment vertical="center"/>
    </xf>
    <xf numFmtId="0" fontId="26" fillId="9" borderId="0" xfId="2" applyFont="1" applyFill="1" applyBorder="1" applyAlignment="1" applyProtection="1">
      <alignment horizontal="right" vertical="center"/>
    </xf>
    <xf numFmtId="0" fontId="17" fillId="13" borderId="0" xfId="0" applyFont="1" applyFill="1" applyAlignment="1">
      <alignment horizontal="center" vertical="center"/>
    </xf>
    <xf numFmtId="0" fontId="17" fillId="13" borderId="0" xfId="2" applyFont="1" applyFill="1" applyBorder="1" applyAlignment="1" applyProtection="1">
      <alignment horizontal="left" vertical="center"/>
    </xf>
    <xf numFmtId="0" fontId="17" fillId="13" borderId="0" xfId="2" applyFont="1" applyFill="1" applyBorder="1" applyAlignment="1" applyProtection="1">
      <alignment vertical="center"/>
    </xf>
    <xf numFmtId="0" fontId="26" fillId="13" borderId="0" xfId="2" applyFont="1" applyFill="1" applyBorder="1" applyAlignment="1" applyProtection="1">
      <alignment horizontal="right" vertical="center"/>
    </xf>
    <xf numFmtId="0" fontId="27" fillId="0" borderId="0" xfId="0" applyFont="1" applyAlignment="1">
      <alignment horizontal="left" vertical="top"/>
    </xf>
    <xf numFmtId="0" fontId="13" fillId="0" borderId="0" xfId="0" applyFont="1" applyAlignment="1">
      <alignment horizontal="left"/>
    </xf>
    <xf numFmtId="0" fontId="29" fillId="13" borderId="0" xfId="0" applyFont="1" applyFill="1" applyAlignment="1">
      <alignment horizontal="left" shrinkToFit="1"/>
    </xf>
    <xf numFmtId="0" fontId="30" fillId="0" borderId="0" xfId="0" applyFont="1" applyAlignment="1">
      <alignment horizontal="left"/>
    </xf>
    <xf numFmtId="168" fontId="31" fillId="0" borderId="0" xfId="0" applyNumberFormat="1" applyFont="1" applyAlignment="1">
      <alignment horizontal="left" vertical="center" shrinkToFit="1"/>
    </xf>
    <xf numFmtId="168" fontId="17" fillId="0" borderId="0" xfId="0" applyNumberFormat="1" applyFont="1" applyAlignment="1">
      <alignment horizontal="left" vertical="center" shrinkToFit="1"/>
    </xf>
    <xf numFmtId="0" fontId="13" fillId="0" borderId="16" xfId="0" applyFont="1" applyBorder="1" applyAlignment="1">
      <alignment horizontal="left" indent="1"/>
    </xf>
    <xf numFmtId="0" fontId="15" fillId="9" borderId="14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16" xfId="0" applyFont="1" applyFill="1" applyBorder="1" applyAlignment="1">
      <alignment horizontal="center" vertical="center"/>
    </xf>
    <xf numFmtId="168" fontId="15" fillId="9" borderId="11" xfId="0" applyNumberFormat="1" applyFont="1" applyFill="1" applyBorder="1" applyAlignment="1">
      <alignment horizontal="left" vertical="center" indent="2" shrinkToFit="1"/>
    </xf>
    <xf numFmtId="0" fontId="15" fillId="9" borderId="12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11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0" fillId="0" borderId="0" xfId="0" applyFont="1"/>
    <xf numFmtId="0" fontId="10" fillId="0" borderId="0" xfId="0" applyFont="1" applyAlignment="1">
      <alignment horizontal="right" vertical="center" wrapText="1" indent="2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 indent="2"/>
    </xf>
    <xf numFmtId="0" fontId="38" fillId="0" borderId="0" xfId="0" applyFont="1" applyAlignment="1">
      <alignment horizontal="right" vertical="center" wrapText="1" indent="2"/>
    </xf>
    <xf numFmtId="20" fontId="38" fillId="0" borderId="2" xfId="0" applyNumberFormat="1" applyFont="1" applyBorder="1" applyAlignment="1">
      <alignment horizontal="center" vertical="center" wrapText="1"/>
    </xf>
    <xf numFmtId="20" fontId="38" fillId="0" borderId="7" xfId="0" applyNumberFormat="1" applyFont="1" applyBorder="1" applyAlignment="1">
      <alignment horizontal="center" vertical="center" wrapText="1"/>
    </xf>
    <xf numFmtId="20" fontId="38" fillId="16" borderId="2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12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1" fontId="0" fillId="16" borderId="19" xfId="0" applyNumberFormat="1" applyFill="1" applyBorder="1" applyAlignment="1">
      <alignment horizontal="center" vertical="center" wrapText="1"/>
    </xf>
    <xf numFmtId="20" fontId="0" fillId="0" borderId="0" xfId="0" applyNumberFormat="1" applyAlignment="1">
      <alignment wrapText="1"/>
    </xf>
    <xf numFmtId="0" fontId="0" fillId="0" borderId="0" xfId="0" applyAlignment="1">
      <alignment horizontal="right" vertical="center" wrapText="1" indent="2"/>
    </xf>
    <xf numFmtId="172" fontId="0" fillId="16" borderId="19" xfId="0" applyNumberFormat="1" applyFill="1" applyBorder="1" applyAlignment="1">
      <alignment horizontal="center" vertical="center" wrapText="1"/>
    </xf>
    <xf numFmtId="20" fontId="38" fillId="0" borderId="0" xfId="0" applyNumberFormat="1" applyFont="1" applyAlignment="1">
      <alignment horizontal="center" vertical="center" wrapText="1"/>
    </xf>
    <xf numFmtId="12" fontId="0" fillId="0" borderId="0" xfId="0" applyNumberFormat="1" applyAlignment="1">
      <alignment horizontal="center" vertical="center" wrapText="1"/>
    </xf>
    <xf numFmtId="171" fontId="0" fillId="0" borderId="0" xfId="0" applyNumberFormat="1" applyAlignment="1">
      <alignment horizontal="center" vertical="center" wrapText="1"/>
    </xf>
    <xf numFmtId="172" fontId="0" fillId="0" borderId="0" xfId="0" applyNumberFormat="1" applyAlignment="1">
      <alignment horizontal="center" vertical="center" wrapText="1"/>
    </xf>
    <xf numFmtId="0" fontId="39" fillId="0" borderId="0" xfId="0" applyFont="1" applyAlignment="1">
      <alignment horizontal="right" vertical="center" wrapText="1" indent="2"/>
    </xf>
    <xf numFmtId="0" fontId="39" fillId="0" borderId="0" xfId="0" applyFont="1" applyAlignment="1">
      <alignment horizontal="center" vertical="center" wrapText="1"/>
    </xf>
    <xf numFmtId="12" fontId="0" fillId="0" borderId="0" xfId="0" applyNumberFormat="1" applyAlignment="1">
      <alignment wrapText="1"/>
    </xf>
    <xf numFmtId="0" fontId="40" fillId="0" borderId="0" xfId="0" applyFont="1" applyAlignment="1">
      <alignment horizontal="right" vertical="center" wrapText="1" indent="2"/>
    </xf>
    <xf numFmtId="20" fontId="38" fillId="16" borderId="3" xfId="0" applyNumberFormat="1" applyFont="1" applyFill="1" applyBorder="1" applyAlignment="1">
      <alignment horizontal="center" vertical="center" wrapText="1"/>
    </xf>
    <xf numFmtId="12" fontId="0" fillId="0" borderId="2" xfId="0" applyNumberFormat="1" applyBorder="1" applyAlignment="1">
      <alignment horizontal="center" vertical="center" wrapText="1"/>
    </xf>
    <xf numFmtId="172" fontId="0" fillId="16" borderId="20" xfId="0" applyNumberFormat="1" applyFill="1" applyBorder="1" applyAlignment="1">
      <alignment horizontal="center" vertical="center" wrapText="1"/>
    </xf>
    <xf numFmtId="0" fontId="41" fillId="0" borderId="0" xfId="0" applyFont="1" applyAlignment="1">
      <alignment horizontal="right" vertical="center" wrapText="1" indent="2"/>
    </xf>
    <xf numFmtId="0" fontId="35" fillId="0" borderId="0" xfId="0" applyFont="1" applyAlignment="1">
      <alignment horizontal="right" vertical="center" wrapText="1" indent="5"/>
    </xf>
    <xf numFmtId="0" fontId="35" fillId="0" borderId="0" xfId="0" applyFont="1" applyAlignment="1">
      <alignment horizontal="center" vertical="center" wrapText="1"/>
    </xf>
    <xf numFmtId="172" fontId="0" fillId="16" borderId="21" xfId="0" applyNumberFormat="1" applyFill="1" applyBorder="1" applyAlignment="1">
      <alignment horizontal="center" vertical="center" wrapText="1"/>
    </xf>
    <xf numFmtId="0" fontId="42" fillId="0" borderId="0" xfId="0" applyFont="1" applyAlignment="1">
      <alignment horizontal="right" vertical="center" indent="2"/>
    </xf>
    <xf numFmtId="0" fontId="42" fillId="0" borderId="0" xfId="0" applyFont="1" applyAlignment="1">
      <alignment horizontal="center" vertical="center"/>
    </xf>
    <xf numFmtId="0" fontId="37" fillId="0" borderId="0" xfId="0" applyFont="1" applyAlignment="1">
      <alignment horizontal="right" vertical="center" wrapText="1" indent="2"/>
    </xf>
    <xf numFmtId="0" fontId="37" fillId="0" borderId="0" xfId="0" applyFont="1" applyAlignment="1">
      <alignment horizontal="center" vertical="center" wrapText="1"/>
    </xf>
    <xf numFmtId="170" fontId="0" fillId="0" borderId="0" xfId="0" applyNumberForma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171" fontId="43" fillId="16" borderId="19" xfId="0" applyNumberFormat="1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44" fillId="10" borderId="1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1" fontId="45" fillId="16" borderId="19" xfId="0" applyNumberFormat="1" applyFont="1" applyFill="1" applyBorder="1" applyAlignment="1">
      <alignment horizontal="center" vertical="center" wrapText="1"/>
    </xf>
    <xf numFmtId="0" fontId="0" fillId="5" borderId="7" xfId="0" applyFill="1" applyBorder="1"/>
    <xf numFmtId="0" fontId="0" fillId="15" borderId="18" xfId="0" applyFill="1" applyBorder="1"/>
    <xf numFmtId="0" fontId="0" fillId="15" borderId="22" xfId="0" applyFill="1" applyBorder="1"/>
    <xf numFmtId="0" fontId="0" fillId="5" borderId="8" xfId="0" applyFill="1" applyBorder="1"/>
    <xf numFmtId="0" fontId="4" fillId="15" borderId="2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8" fillId="11" borderId="3" xfId="0" applyFont="1" applyFill="1" applyBorder="1" applyAlignment="1">
      <alignment horizontal="center" vertical="center" wrapText="1"/>
    </xf>
    <xf numFmtId="0" fontId="48" fillId="11" borderId="3" xfId="0" applyFont="1" applyFill="1" applyBorder="1" applyAlignment="1">
      <alignment horizontal="left" vertical="center" wrapText="1"/>
    </xf>
    <xf numFmtId="0" fontId="48" fillId="5" borderId="2" xfId="0" applyFont="1" applyFill="1" applyBorder="1" applyAlignment="1">
      <alignment horizontal="center" vertical="center"/>
    </xf>
    <xf numFmtId="0" fontId="48" fillId="5" borderId="2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48" fillId="11" borderId="2" xfId="0" applyFont="1" applyFill="1" applyBorder="1" applyAlignment="1">
      <alignment horizontal="center" vertical="center" wrapText="1"/>
    </xf>
    <xf numFmtId="0" fontId="48" fillId="11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8" fillId="6" borderId="2" xfId="0" applyFont="1" applyFill="1" applyBorder="1" applyAlignment="1">
      <alignment horizontal="center" vertical="center" wrapText="1"/>
    </xf>
    <xf numFmtId="0" fontId="48" fillId="6" borderId="2" xfId="0" applyFont="1" applyFill="1" applyBorder="1" applyAlignment="1">
      <alignment horizontal="left" vertical="center" wrapText="1"/>
    </xf>
    <xf numFmtId="0" fontId="48" fillId="6" borderId="3" xfId="0" applyFont="1" applyFill="1" applyBorder="1" applyAlignment="1">
      <alignment horizontal="center" vertical="center" wrapText="1"/>
    </xf>
    <xf numFmtId="0" fontId="48" fillId="6" borderId="3" xfId="0" applyFont="1" applyFill="1" applyBorder="1" applyAlignment="1">
      <alignment horizontal="left" vertical="center" wrapText="1"/>
    </xf>
    <xf numFmtId="0" fontId="48" fillId="15" borderId="2" xfId="0" applyFont="1" applyFill="1" applyBorder="1" applyAlignment="1">
      <alignment horizontal="center" vertical="center" wrapText="1"/>
    </xf>
    <xf numFmtId="0" fontId="48" fillId="15" borderId="2" xfId="0" applyFont="1" applyFill="1" applyBorder="1" applyAlignment="1">
      <alignment horizontal="left" vertical="center" wrapText="1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0" fontId="48" fillId="5" borderId="2" xfId="0" applyFont="1" applyFill="1" applyBorder="1" applyAlignment="1">
      <alignment horizontal="center" vertical="center" wrapText="1"/>
    </xf>
    <xf numFmtId="0" fontId="48" fillId="5" borderId="2" xfId="0" applyFont="1" applyFill="1" applyBorder="1" applyAlignment="1">
      <alignment horizontal="left" vertical="center" wrapText="1"/>
    </xf>
    <xf numFmtId="0" fontId="48" fillId="8" borderId="3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left" vertical="center"/>
    </xf>
    <xf numFmtId="0" fontId="48" fillId="15" borderId="3" xfId="0" applyFont="1" applyFill="1" applyBorder="1" applyAlignment="1">
      <alignment horizontal="center" vertical="center" wrapText="1"/>
    </xf>
    <xf numFmtId="0" fontId="48" fillId="15" borderId="3" xfId="0" applyFont="1" applyFill="1" applyBorder="1" applyAlignment="1">
      <alignment horizontal="left" vertical="center" wrapText="1"/>
    </xf>
    <xf numFmtId="0" fontId="48" fillId="8" borderId="2" xfId="0" applyFont="1" applyFill="1" applyBorder="1" applyAlignment="1">
      <alignment horizontal="center" vertical="center" wrapText="1"/>
    </xf>
    <xf numFmtId="0" fontId="48" fillId="8" borderId="2" xfId="0" applyFont="1" applyFill="1" applyBorder="1" applyAlignment="1">
      <alignment horizontal="left" vertical="center" wrapText="1"/>
    </xf>
    <xf numFmtId="0" fontId="48" fillId="2" borderId="3" xfId="0" applyFont="1" applyFill="1" applyBorder="1" applyAlignment="1">
      <alignment horizontal="center" vertical="center" wrapText="1"/>
    </xf>
    <xf numFmtId="0" fontId="48" fillId="2" borderId="3" xfId="0" applyFont="1" applyFill="1" applyBorder="1" applyAlignment="1">
      <alignment horizontal="left" vertical="center" wrapText="1"/>
    </xf>
    <xf numFmtId="0" fontId="48" fillId="11" borderId="5" xfId="0" applyFont="1" applyFill="1" applyBorder="1" applyAlignment="1">
      <alignment horizontal="center" vertical="center" wrapText="1"/>
    </xf>
    <xf numFmtId="0" fontId="48" fillId="11" borderId="5" xfId="0" applyFont="1" applyFill="1" applyBorder="1" applyAlignment="1">
      <alignment horizontal="left" vertical="center" wrapText="1"/>
    </xf>
    <xf numFmtId="0" fontId="6" fillId="0" borderId="0" xfId="0" applyFont="1"/>
    <xf numFmtId="0" fontId="48" fillId="15" borderId="2" xfId="0" applyFont="1" applyFill="1" applyBorder="1" applyAlignment="1">
      <alignment horizontal="center"/>
    </xf>
    <xf numFmtId="0" fontId="48" fillId="5" borderId="2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48" fillId="8" borderId="2" xfId="0" applyFont="1" applyFill="1" applyBorder="1" applyAlignment="1">
      <alignment horizontal="center"/>
    </xf>
    <xf numFmtId="0" fontId="48" fillId="15" borderId="5" xfId="0" applyFont="1" applyFill="1" applyBorder="1" applyAlignment="1">
      <alignment horizontal="center"/>
    </xf>
    <xf numFmtId="0" fontId="48" fillId="5" borderId="3" xfId="0" applyFont="1" applyFill="1" applyBorder="1" applyAlignment="1">
      <alignment horizontal="center"/>
    </xf>
    <xf numFmtId="0" fontId="48" fillId="15" borderId="2" xfId="0" applyFont="1" applyFill="1" applyBorder="1" applyAlignment="1">
      <alignment horizontal="left"/>
    </xf>
    <xf numFmtId="0" fontId="48" fillId="5" borderId="2" xfId="0" applyFont="1" applyFill="1" applyBorder="1" applyAlignment="1">
      <alignment horizontal="left"/>
    </xf>
    <xf numFmtId="0" fontId="48" fillId="0" borderId="0" xfId="0" applyFont="1" applyAlignment="1">
      <alignment horizontal="left"/>
    </xf>
    <xf numFmtId="0" fontId="48" fillId="8" borderId="2" xfId="0" applyFont="1" applyFill="1" applyBorder="1" applyAlignment="1">
      <alignment horizontal="left"/>
    </xf>
    <xf numFmtId="0" fontId="48" fillId="15" borderId="5" xfId="0" applyFont="1" applyFill="1" applyBorder="1" applyAlignment="1">
      <alignment horizontal="left"/>
    </xf>
    <xf numFmtId="0" fontId="48" fillId="5" borderId="3" xfId="0" applyFont="1" applyFill="1" applyBorder="1" applyAlignment="1">
      <alignment horizontal="left"/>
    </xf>
    <xf numFmtId="0" fontId="46" fillId="7" borderId="18" xfId="0" applyFont="1" applyFill="1" applyBorder="1" applyAlignment="1">
      <alignment horizontal="center" vertical="center" wrapText="1"/>
    </xf>
    <xf numFmtId="0" fontId="46" fillId="7" borderId="17" xfId="0" applyFont="1" applyFill="1" applyBorder="1" applyAlignment="1">
      <alignment horizontal="center" vertical="center" wrapText="1"/>
    </xf>
    <xf numFmtId="0" fontId="47" fillId="0" borderId="18" xfId="0" applyFont="1" applyBorder="1" applyAlignment="1">
      <alignment horizontal="left"/>
    </xf>
    <xf numFmtId="0" fontId="47" fillId="0" borderId="22" xfId="0" applyFont="1" applyBorder="1" applyAlignment="1">
      <alignment horizontal="left"/>
    </xf>
    <xf numFmtId="0" fontId="47" fillId="0" borderId="17" xfId="0" applyFont="1" applyBorder="1" applyAlignment="1">
      <alignment horizontal="left"/>
    </xf>
    <xf numFmtId="0" fontId="10" fillId="0" borderId="2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 textRotation="90"/>
    </xf>
    <xf numFmtId="0" fontId="10" fillId="0" borderId="4" xfId="0" applyFont="1" applyBorder="1" applyAlignment="1">
      <alignment horizontal="center" vertical="center" textRotation="90"/>
    </xf>
    <xf numFmtId="0" fontId="10" fillId="0" borderId="5" xfId="0" applyFont="1" applyBorder="1" applyAlignment="1">
      <alignment horizontal="center" vertical="center" textRotation="90"/>
    </xf>
    <xf numFmtId="170" fontId="32" fillId="0" borderId="0" xfId="0" applyNumberFormat="1" applyFont="1" applyAlignment="1">
      <alignment horizontal="center" vertical="top"/>
    </xf>
    <xf numFmtId="0" fontId="47" fillId="0" borderId="7" xfId="0" applyFont="1" applyBorder="1" applyAlignment="1">
      <alignment horizontal="left"/>
    </xf>
    <xf numFmtId="0" fontId="47" fillId="0" borderId="8" xfId="0" applyFont="1" applyBorder="1" applyAlignment="1">
      <alignment horizontal="left"/>
    </xf>
    <xf numFmtId="0" fontId="47" fillId="0" borderId="6" xfId="0" applyFont="1" applyBorder="1" applyAlignment="1">
      <alignment horizontal="left"/>
    </xf>
    <xf numFmtId="0" fontId="47" fillId="0" borderId="7" xfId="0" applyFont="1" applyBorder="1" applyAlignment="1">
      <alignment horizontal="left" vertical="center" wrapText="1"/>
    </xf>
    <xf numFmtId="0" fontId="47" fillId="0" borderId="8" xfId="0" applyFont="1" applyBorder="1" applyAlignment="1">
      <alignment horizontal="left" vertical="center" wrapText="1"/>
    </xf>
    <xf numFmtId="0" fontId="47" fillId="0" borderId="6" xfId="0" applyFont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top"/>
    </xf>
    <xf numFmtId="169" fontId="28" fillId="14" borderId="0" xfId="0" applyNumberFormat="1" applyFont="1" applyFill="1" applyAlignment="1">
      <alignment horizontal="center" vertical="center"/>
    </xf>
    <xf numFmtId="0" fontId="13" fillId="0" borderId="9" xfId="0" applyFont="1" applyBorder="1" applyAlignment="1">
      <alignment horizontal="left" indent="1"/>
    </xf>
    <xf numFmtId="0" fontId="13" fillId="0" borderId="16" xfId="0" applyFont="1" applyBorder="1" applyAlignment="1">
      <alignment horizontal="left" indent="1"/>
    </xf>
    <xf numFmtId="168" fontId="15" fillId="9" borderId="10" xfId="0" applyNumberFormat="1" applyFont="1" applyFill="1" applyBorder="1" applyAlignment="1">
      <alignment horizontal="left" vertical="center" indent="1" shrinkToFit="1"/>
    </xf>
    <xf numFmtId="168" fontId="15" fillId="9" borderId="0" xfId="0" applyNumberFormat="1" applyFont="1" applyFill="1" applyAlignment="1">
      <alignment horizontal="left" vertical="center" indent="1" shrinkToFit="1"/>
    </xf>
    <xf numFmtId="168" fontId="15" fillId="9" borderId="11" xfId="0" applyNumberFormat="1" applyFont="1" applyFill="1" applyBorder="1" applyAlignment="1">
      <alignment horizontal="left" vertical="center" indent="1" shrinkToFit="1"/>
    </xf>
    <xf numFmtId="0" fontId="15" fillId="9" borderId="12" xfId="0" applyFont="1" applyFill="1" applyBorder="1" applyAlignment="1">
      <alignment horizontal="left" vertical="center" indent="1"/>
    </xf>
    <xf numFmtId="0" fontId="15" fillId="9" borderId="13" xfId="0" applyFont="1" applyFill="1" applyBorder="1" applyAlignment="1">
      <alignment horizontal="left" vertical="center" indent="1"/>
    </xf>
    <xf numFmtId="0" fontId="15" fillId="9" borderId="9" xfId="0" applyFont="1" applyFill="1" applyBorder="1" applyAlignment="1">
      <alignment horizontal="left" vertical="center" indent="1"/>
    </xf>
    <xf numFmtId="168" fontId="15" fillId="9" borderId="10" xfId="0" applyNumberFormat="1" applyFont="1" applyFill="1" applyBorder="1" applyAlignment="1">
      <alignment horizontal="left" indent="1" shrinkToFit="1"/>
    </xf>
    <xf numFmtId="168" fontId="15" fillId="9" borderId="11" xfId="0" applyNumberFormat="1" applyFont="1" applyFill="1" applyBorder="1" applyAlignment="1">
      <alignment horizontal="left" indent="1" shrinkToFit="1"/>
    </xf>
    <xf numFmtId="0" fontId="15" fillId="9" borderId="14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16" xfId="0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left" vertical="center" indent="1"/>
    </xf>
    <xf numFmtId="0" fontId="15" fillId="9" borderId="0" xfId="0" applyFont="1" applyFill="1" applyAlignment="1">
      <alignment horizontal="left" vertical="center" indent="1"/>
    </xf>
    <xf numFmtId="0" fontId="15" fillId="9" borderId="11" xfId="0" applyFont="1" applyFill="1" applyBorder="1" applyAlignment="1">
      <alignment horizontal="left" vertical="center" indent="1"/>
    </xf>
    <xf numFmtId="168" fontId="15" fillId="9" borderId="0" xfId="0" applyNumberFormat="1" applyFont="1" applyFill="1" applyAlignment="1">
      <alignment horizontal="left" indent="1" shrinkToFit="1"/>
    </xf>
    <xf numFmtId="166" fontId="18" fillId="0" borderId="0" xfId="0" applyNumberFormat="1" applyFont="1" applyAlignment="1">
      <alignment horizontal="left"/>
    </xf>
    <xf numFmtId="167" fontId="16" fillId="14" borderId="0" xfId="0" applyNumberFormat="1" applyFont="1" applyFill="1" applyAlignment="1">
      <alignment horizontal="left" vertical="center" indent="1" shrinkToFit="1"/>
    </xf>
  </cellXfs>
  <cellStyles count="3">
    <cellStyle name="Comma" xfId="1" builtinId="3"/>
    <cellStyle name="Hyperlink" xfId="2" builtinId="8"/>
    <cellStyle name="Normal" xfId="0" builtinId="0"/>
  </cellStyles>
  <dxfs count="16"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</dxfs>
  <tableStyles count="0" defaultTableStyle="TableStyleMedium2" defaultPivotStyle="PivotStyleLight16"/>
  <colors>
    <mruColors>
      <color rgb="FFFF33CC"/>
      <color rgb="FFF4CBDC"/>
      <color rgb="FF00F0D8"/>
      <color rgb="FF80FF00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treaacademytrust-my.sharepoint.com/personal/victoria_smith_astreawoodfields_org/Documents/Book.xlsx" TargetMode="External"/><Relationship Id="rId1" Type="http://schemas.openxmlformats.org/officeDocument/2006/relationships/externalLinkPath" Target="https://astreaacademytrust-my.sharepoint.com/personal/victoria_smith_astreawoodfields_org/Documents/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Eyetkn7O-kupW6byLnn7-1GQIUZNth1FuBGUMyW9MsZk9KVL7wLCRYZpVg49nNKI" itemId="01YKOSUBAVMNONQV5URFBYDZVZQP3SICCP">
      <xxl21:absoluteUrl r:id="rId2"/>
    </xxl21:alternateUrls>
    <sheetNames>
      <sheetName val="About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</sheetNames>
    <sheetDataSet>
      <sheetData sheetId="0">
        <row r="8">
          <cell r="P8">
            <v>2025</v>
          </cell>
        </row>
        <row r="10">
          <cell r="P10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39E93-072E-494E-A5DD-DAB318829F42}">
  <sheetPr>
    <tabColor rgb="FFFFFF00"/>
    <pageSetUpPr fitToPage="1"/>
  </sheetPr>
  <dimension ref="B2:W46"/>
  <sheetViews>
    <sheetView showGridLines="0" tabSelected="1" zoomScale="120" zoomScaleNormal="120" workbookViewId="0">
      <selection activeCell="V41" sqref="V41"/>
    </sheetView>
  </sheetViews>
  <sheetFormatPr defaultRowHeight="14.25" x14ac:dyDescent="0.45"/>
  <cols>
    <col min="2" max="2" width="5.73046875" style="1" customWidth="1"/>
    <col min="3" max="8" width="4.73046875" customWidth="1"/>
    <col min="9" max="9" width="3.1328125" customWidth="1"/>
    <col min="10" max="10" width="9.73046875" style="145" customWidth="1"/>
    <col min="11" max="11" width="25.73046875" style="146" customWidth="1"/>
    <col min="12" max="12" width="4.1328125" customWidth="1"/>
    <col min="13" max="13" width="5.73046875" customWidth="1"/>
    <col min="14" max="19" width="4.73046875" customWidth="1"/>
    <col min="20" max="20" width="2.59765625" customWidth="1"/>
    <col min="21" max="21" width="9.73046875" style="170" customWidth="1"/>
    <col min="22" max="22" width="25.73046875" style="176" customWidth="1"/>
    <col min="23" max="23" width="32.1328125" customWidth="1"/>
  </cols>
  <sheetData>
    <row r="2" spans="2:23" ht="12" customHeight="1" x14ac:dyDescent="0.45">
      <c r="B2" s="185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3</v>
      </c>
      <c r="H2" s="4" t="s">
        <v>5</v>
      </c>
      <c r="M2" s="185" t="s">
        <v>6</v>
      </c>
      <c r="N2" s="5" t="s">
        <v>1</v>
      </c>
      <c r="O2" s="4" t="s">
        <v>2</v>
      </c>
      <c r="P2" s="4" t="s">
        <v>3</v>
      </c>
      <c r="Q2" s="4" t="s">
        <v>4</v>
      </c>
      <c r="R2" s="4" t="s">
        <v>3</v>
      </c>
      <c r="S2" s="4" t="s">
        <v>5</v>
      </c>
    </row>
    <row r="3" spans="2:23" ht="12" customHeight="1" x14ac:dyDescent="0.45">
      <c r="B3" s="185"/>
      <c r="C3" s="6">
        <v>1</v>
      </c>
      <c r="D3" s="7">
        <v>1</v>
      </c>
      <c r="E3" s="12">
        <v>2</v>
      </c>
      <c r="F3" s="9">
        <v>3</v>
      </c>
      <c r="G3" s="9">
        <v>4</v>
      </c>
      <c r="H3" s="17">
        <v>5</v>
      </c>
      <c r="J3" s="135" t="s">
        <v>70</v>
      </c>
      <c r="K3" s="136" t="s">
        <v>71</v>
      </c>
      <c r="M3" s="185"/>
      <c r="N3" s="10">
        <v>23</v>
      </c>
      <c r="O3" s="8">
        <v>2</v>
      </c>
      <c r="P3" s="8">
        <v>3</v>
      </c>
      <c r="Q3" s="8">
        <v>4</v>
      </c>
      <c r="R3" s="129">
        <v>5</v>
      </c>
      <c r="S3" s="8">
        <v>6</v>
      </c>
      <c r="U3" s="168" t="s">
        <v>72</v>
      </c>
      <c r="V3" s="174" t="s">
        <v>73</v>
      </c>
    </row>
    <row r="4" spans="2:23" ht="12" customHeight="1" x14ac:dyDescent="0.45">
      <c r="B4" s="185"/>
      <c r="C4" s="6">
        <v>2</v>
      </c>
      <c r="D4" s="12">
        <v>8</v>
      </c>
      <c r="E4" s="13">
        <v>9</v>
      </c>
      <c r="F4" s="13">
        <v>10</v>
      </c>
      <c r="G4" s="129">
        <v>11</v>
      </c>
      <c r="H4" s="8">
        <v>12</v>
      </c>
      <c r="J4" s="147" t="s">
        <v>10</v>
      </c>
      <c r="K4" s="148" t="s">
        <v>74</v>
      </c>
      <c r="M4" s="185"/>
      <c r="N4" s="10">
        <v>24</v>
      </c>
      <c r="O4" s="8">
        <v>9</v>
      </c>
      <c r="P4" s="8">
        <v>10</v>
      </c>
      <c r="Q4" s="11">
        <v>11</v>
      </c>
      <c r="R4" s="8">
        <v>12</v>
      </c>
      <c r="S4" s="9">
        <v>13</v>
      </c>
      <c r="U4" s="169" t="s">
        <v>75</v>
      </c>
      <c r="V4" s="175" t="s">
        <v>69</v>
      </c>
    </row>
    <row r="5" spans="2:23" ht="12" customHeight="1" x14ac:dyDescent="0.45">
      <c r="B5" s="185"/>
      <c r="C5" s="6">
        <v>3</v>
      </c>
      <c r="D5" s="8">
        <v>15</v>
      </c>
      <c r="E5" s="8">
        <v>16</v>
      </c>
      <c r="F5" s="8">
        <v>17</v>
      </c>
      <c r="G5" s="8">
        <v>18</v>
      </c>
      <c r="H5" s="8">
        <v>19</v>
      </c>
      <c r="J5" s="147" t="s">
        <v>72</v>
      </c>
      <c r="K5" s="148" t="s">
        <v>76</v>
      </c>
      <c r="M5" s="185"/>
      <c r="N5" s="10">
        <v>25</v>
      </c>
      <c r="O5" s="9">
        <v>16</v>
      </c>
      <c r="P5" s="140">
        <v>17</v>
      </c>
      <c r="Q5" s="132">
        <v>18</v>
      </c>
      <c r="R5" s="15">
        <v>19</v>
      </c>
      <c r="S5" s="80">
        <v>20</v>
      </c>
      <c r="U5" s="168" t="s">
        <v>77</v>
      </c>
      <c r="V5" s="174" t="s">
        <v>78</v>
      </c>
    </row>
    <row r="6" spans="2:23" ht="12" customHeight="1" x14ac:dyDescent="0.45">
      <c r="B6" s="185"/>
      <c r="C6" s="16">
        <v>4</v>
      </c>
      <c r="D6" s="9">
        <v>22</v>
      </c>
      <c r="E6" s="9">
        <v>23</v>
      </c>
      <c r="F6" s="9">
        <v>24</v>
      </c>
      <c r="G6" s="8">
        <v>25</v>
      </c>
      <c r="H6" s="9">
        <v>26</v>
      </c>
      <c r="J6" s="149" t="s">
        <v>79</v>
      </c>
      <c r="K6" s="150" t="s">
        <v>80</v>
      </c>
      <c r="M6" s="185"/>
      <c r="N6" s="10">
        <v>26</v>
      </c>
      <c r="O6" s="130">
        <v>23</v>
      </c>
      <c r="P6" s="14">
        <v>24</v>
      </c>
      <c r="Q6" s="11">
        <v>25</v>
      </c>
      <c r="R6" s="131">
        <v>26</v>
      </c>
      <c r="S6" s="9">
        <v>27</v>
      </c>
      <c r="U6" s="141" t="s">
        <v>22</v>
      </c>
      <c r="V6" s="142" t="s">
        <v>81</v>
      </c>
    </row>
    <row r="7" spans="2:23" ht="12" customHeight="1" x14ac:dyDescent="0.45">
      <c r="B7" s="185"/>
      <c r="C7" s="16">
        <v>5</v>
      </c>
      <c r="D7" s="9">
        <v>29</v>
      </c>
      <c r="E7" s="9">
        <v>30</v>
      </c>
      <c r="F7" s="9"/>
      <c r="G7" s="9"/>
      <c r="H7" s="9"/>
      <c r="J7" s="151" t="s">
        <v>75</v>
      </c>
      <c r="K7" s="152" t="s">
        <v>82</v>
      </c>
      <c r="M7" s="185"/>
      <c r="N7" s="10"/>
      <c r="O7" s="18">
        <v>30</v>
      </c>
      <c r="P7" s="133">
        <v>31</v>
      </c>
      <c r="Q7" s="134"/>
      <c r="R7" s="9"/>
      <c r="S7" s="9"/>
      <c r="U7" s="137" t="s">
        <v>83</v>
      </c>
      <c r="V7" s="138" t="s">
        <v>84</v>
      </c>
    </row>
    <row r="8" spans="2:23" ht="12" customHeight="1" x14ac:dyDescent="0.45">
      <c r="M8" s="1"/>
    </row>
    <row r="9" spans="2:23" ht="12" customHeight="1" x14ac:dyDescent="0.45">
      <c r="B9" s="185" t="s">
        <v>9</v>
      </c>
      <c r="C9" s="5" t="s">
        <v>1</v>
      </c>
      <c r="D9" s="4" t="s">
        <v>2</v>
      </c>
      <c r="E9" s="4" t="s">
        <v>3</v>
      </c>
      <c r="F9" s="4" t="s">
        <v>4</v>
      </c>
      <c r="G9" s="4" t="s">
        <v>3</v>
      </c>
      <c r="H9" s="4" t="s">
        <v>5</v>
      </c>
      <c r="J9" s="153"/>
      <c r="K9" s="154"/>
      <c r="M9" s="185" t="s">
        <v>11</v>
      </c>
      <c r="N9" s="5" t="s">
        <v>1</v>
      </c>
      <c r="O9" s="4" t="s">
        <v>2</v>
      </c>
      <c r="P9" s="4" t="s">
        <v>3</v>
      </c>
      <c r="Q9" s="4" t="s">
        <v>4</v>
      </c>
      <c r="R9" s="4" t="s">
        <v>3</v>
      </c>
      <c r="S9" s="4" t="s">
        <v>5</v>
      </c>
    </row>
    <row r="10" spans="2:23" ht="12" customHeight="1" x14ac:dyDescent="0.45">
      <c r="B10" s="185"/>
      <c r="C10" s="10">
        <v>5</v>
      </c>
      <c r="D10" s="19"/>
      <c r="E10" s="19"/>
      <c r="F10" s="19">
        <v>1</v>
      </c>
      <c r="G10" s="19">
        <v>2</v>
      </c>
      <c r="H10" s="19">
        <v>3</v>
      </c>
      <c r="J10" s="141" t="s">
        <v>13</v>
      </c>
      <c r="K10" s="142" t="s">
        <v>71</v>
      </c>
      <c r="M10" s="185"/>
      <c r="N10" s="21"/>
      <c r="O10" s="19"/>
      <c r="P10" s="19"/>
      <c r="Q10" s="22">
        <v>1</v>
      </c>
      <c r="R10" s="22">
        <v>2</v>
      </c>
      <c r="S10" s="23">
        <v>3</v>
      </c>
      <c r="U10" s="171" t="s">
        <v>85</v>
      </c>
      <c r="V10" s="177" t="s">
        <v>86</v>
      </c>
    </row>
    <row r="11" spans="2:23" ht="12" customHeight="1" x14ac:dyDescent="0.45">
      <c r="B11" s="185"/>
      <c r="C11" s="10">
        <v>6</v>
      </c>
      <c r="D11" s="19">
        <v>6</v>
      </c>
      <c r="E11" s="19">
        <v>7</v>
      </c>
      <c r="F11" s="19">
        <v>8</v>
      </c>
      <c r="G11" s="19">
        <v>9</v>
      </c>
      <c r="H11" s="19">
        <v>10</v>
      </c>
      <c r="J11" s="153"/>
      <c r="K11" s="154"/>
      <c r="M11" s="185"/>
      <c r="N11" s="10"/>
      <c r="O11" s="23">
        <v>6</v>
      </c>
      <c r="P11" s="18">
        <v>7</v>
      </c>
      <c r="Q11" s="18">
        <v>8</v>
      </c>
      <c r="R11" s="18">
        <v>9</v>
      </c>
      <c r="S11" s="18">
        <v>10</v>
      </c>
    </row>
    <row r="12" spans="2:23" ht="12" customHeight="1" x14ac:dyDescent="0.45">
      <c r="B12" s="185"/>
      <c r="C12" s="10">
        <v>7</v>
      </c>
      <c r="D12" s="19">
        <v>13</v>
      </c>
      <c r="E12" s="19">
        <v>14</v>
      </c>
      <c r="F12" s="19">
        <v>15</v>
      </c>
      <c r="G12" s="19">
        <v>16</v>
      </c>
      <c r="H12" s="19">
        <v>17</v>
      </c>
      <c r="J12" s="153"/>
      <c r="K12" s="154"/>
      <c r="M12" s="185"/>
      <c r="N12" s="10">
        <v>27</v>
      </c>
      <c r="O12" s="139">
        <v>13</v>
      </c>
      <c r="P12" s="139">
        <v>14</v>
      </c>
      <c r="Q12" s="139">
        <v>15</v>
      </c>
      <c r="R12" s="139">
        <v>16</v>
      </c>
      <c r="S12" s="139">
        <v>17</v>
      </c>
    </row>
    <row r="13" spans="2:23" ht="12" customHeight="1" x14ac:dyDescent="0.45">
      <c r="B13" s="185"/>
      <c r="C13" s="10">
        <v>8</v>
      </c>
      <c r="D13" s="24">
        <v>20</v>
      </c>
      <c r="E13" s="8">
        <v>21</v>
      </c>
      <c r="F13" s="19">
        <v>22</v>
      </c>
      <c r="G13" s="19">
        <v>23</v>
      </c>
      <c r="H13" s="80">
        <v>24</v>
      </c>
      <c r="M13" s="185"/>
      <c r="N13" s="10">
        <v>28</v>
      </c>
      <c r="O13" s="139">
        <v>20</v>
      </c>
      <c r="P13" s="139">
        <v>21</v>
      </c>
      <c r="Q13" s="139">
        <v>22</v>
      </c>
      <c r="R13" s="139">
        <v>23</v>
      </c>
      <c r="S13" s="139">
        <v>24</v>
      </c>
    </row>
    <row r="14" spans="2:23" ht="12" customHeight="1" x14ac:dyDescent="0.45">
      <c r="B14" s="185"/>
      <c r="C14" s="10"/>
      <c r="D14" s="18">
        <v>27</v>
      </c>
      <c r="E14" s="18">
        <v>28</v>
      </c>
      <c r="F14" s="18">
        <v>29</v>
      </c>
      <c r="G14" s="18">
        <v>30</v>
      </c>
      <c r="H14" s="18">
        <v>31</v>
      </c>
      <c r="J14" s="153"/>
      <c r="K14" s="154"/>
      <c r="M14" s="185"/>
      <c r="N14" s="10">
        <v>29</v>
      </c>
      <c r="O14" s="8">
        <v>27</v>
      </c>
      <c r="P14" s="8">
        <v>28</v>
      </c>
      <c r="Q14" s="8">
        <v>29</v>
      </c>
      <c r="R14" s="8">
        <v>30</v>
      </c>
      <c r="S14" s="9"/>
      <c r="W14" s="167"/>
    </row>
    <row r="15" spans="2:23" ht="12" customHeight="1" x14ac:dyDescent="0.45">
      <c r="M15" s="1"/>
    </row>
    <row r="16" spans="2:23" ht="12" customHeight="1" x14ac:dyDescent="0.45">
      <c r="B16" s="185" t="s">
        <v>14</v>
      </c>
      <c r="C16" s="5" t="s">
        <v>1</v>
      </c>
      <c r="D16" s="4" t="s">
        <v>2</v>
      </c>
      <c r="E16" s="4" t="s">
        <v>3</v>
      </c>
      <c r="F16" s="4" t="s">
        <v>4</v>
      </c>
      <c r="G16" s="4" t="s">
        <v>3</v>
      </c>
      <c r="H16" s="4" t="s">
        <v>5</v>
      </c>
      <c r="M16" s="185" t="s">
        <v>15</v>
      </c>
      <c r="N16" s="5" t="s">
        <v>1</v>
      </c>
      <c r="O16" s="4" t="s">
        <v>2</v>
      </c>
      <c r="P16" s="4" t="s">
        <v>3</v>
      </c>
      <c r="Q16" s="4" t="s">
        <v>4</v>
      </c>
      <c r="R16" s="4" t="s">
        <v>3</v>
      </c>
      <c r="S16" s="4" t="s">
        <v>5</v>
      </c>
    </row>
    <row r="17" spans="2:22" ht="12" customHeight="1" x14ac:dyDescent="0.45">
      <c r="B17" s="185"/>
      <c r="C17" s="10">
        <v>9</v>
      </c>
      <c r="D17" s="80">
        <v>3</v>
      </c>
      <c r="E17" s="19">
        <v>4</v>
      </c>
      <c r="F17" s="19">
        <v>5</v>
      </c>
      <c r="G17" s="19">
        <v>6</v>
      </c>
      <c r="H17" s="19">
        <v>7</v>
      </c>
      <c r="J17" s="135" t="s">
        <v>87</v>
      </c>
      <c r="K17" s="136" t="s">
        <v>88</v>
      </c>
      <c r="M17" s="185"/>
      <c r="N17" s="10">
        <v>30</v>
      </c>
      <c r="O17" s="8"/>
      <c r="P17" s="19"/>
      <c r="Q17" s="19"/>
      <c r="R17" s="19"/>
      <c r="S17" s="25">
        <v>1</v>
      </c>
      <c r="U17" s="163" t="s">
        <v>17</v>
      </c>
      <c r="V17" s="164" t="s">
        <v>16</v>
      </c>
    </row>
    <row r="18" spans="2:22" ht="12" customHeight="1" x14ac:dyDescent="0.45">
      <c r="B18" s="185"/>
      <c r="C18" s="10">
        <v>10</v>
      </c>
      <c r="D18" s="19">
        <v>10</v>
      </c>
      <c r="E18" s="19">
        <v>11</v>
      </c>
      <c r="F18" s="19">
        <v>12</v>
      </c>
      <c r="G18" s="20">
        <v>13</v>
      </c>
      <c r="H18" s="19">
        <v>14</v>
      </c>
      <c r="J18" s="155" t="s">
        <v>85</v>
      </c>
      <c r="K18" s="156" t="s">
        <v>89</v>
      </c>
      <c r="M18" s="185"/>
      <c r="N18" s="10">
        <v>31</v>
      </c>
      <c r="O18" s="26">
        <v>4</v>
      </c>
      <c r="P18" s="19">
        <v>5</v>
      </c>
      <c r="Q18" s="19">
        <v>6</v>
      </c>
      <c r="R18" s="19">
        <v>7</v>
      </c>
      <c r="S18" s="19">
        <v>8</v>
      </c>
      <c r="U18" s="171" t="s">
        <v>90</v>
      </c>
      <c r="V18" s="177" t="s">
        <v>91</v>
      </c>
    </row>
    <row r="19" spans="2:22" ht="12" customHeight="1" x14ac:dyDescent="0.45">
      <c r="B19" s="185"/>
      <c r="C19" s="10">
        <v>11</v>
      </c>
      <c r="D19" s="19">
        <v>17</v>
      </c>
      <c r="E19" s="19">
        <v>18</v>
      </c>
      <c r="F19" s="19">
        <v>19</v>
      </c>
      <c r="G19" s="19">
        <v>20</v>
      </c>
      <c r="H19" s="19">
        <v>21</v>
      </c>
      <c r="J19" s="153"/>
      <c r="K19" s="154"/>
      <c r="M19" s="185"/>
      <c r="N19" s="10">
        <v>32</v>
      </c>
      <c r="O19" s="19">
        <v>11</v>
      </c>
      <c r="P19" s="19">
        <v>12</v>
      </c>
      <c r="Q19" s="19">
        <v>13</v>
      </c>
      <c r="R19" s="128">
        <v>14</v>
      </c>
      <c r="S19" s="19">
        <v>15</v>
      </c>
      <c r="U19" s="172" t="s">
        <v>92</v>
      </c>
      <c r="V19" s="178" t="s">
        <v>93</v>
      </c>
    </row>
    <row r="20" spans="2:22" ht="12" customHeight="1" x14ac:dyDescent="0.45">
      <c r="B20" s="185"/>
      <c r="C20" s="10">
        <v>12</v>
      </c>
      <c r="D20" s="19">
        <v>24</v>
      </c>
      <c r="E20" s="19">
        <v>25</v>
      </c>
      <c r="F20" s="19">
        <v>26</v>
      </c>
      <c r="G20" s="19">
        <v>27</v>
      </c>
      <c r="H20" s="19">
        <v>28</v>
      </c>
      <c r="J20" s="153"/>
      <c r="K20" s="154"/>
      <c r="M20" s="185"/>
      <c r="N20" s="10">
        <v>33</v>
      </c>
      <c r="O20" s="19">
        <v>18</v>
      </c>
      <c r="P20" s="19">
        <v>19</v>
      </c>
      <c r="Q20" s="19">
        <v>20</v>
      </c>
      <c r="R20" s="19">
        <v>21</v>
      </c>
      <c r="S20" s="19">
        <v>22</v>
      </c>
    </row>
    <row r="21" spans="2:22" ht="12" customHeight="1" x14ac:dyDescent="0.45">
      <c r="M21" s="185"/>
      <c r="N21" s="10"/>
      <c r="O21" s="23">
        <v>25</v>
      </c>
      <c r="P21" s="18">
        <v>26</v>
      </c>
      <c r="Q21" s="18">
        <v>27</v>
      </c>
      <c r="R21" s="18">
        <v>28</v>
      </c>
      <c r="S21" s="18">
        <v>29</v>
      </c>
    </row>
    <row r="22" spans="2:22" ht="12" customHeight="1" x14ac:dyDescent="0.45">
      <c r="B22" s="186" t="s">
        <v>18</v>
      </c>
      <c r="C22" s="5" t="s">
        <v>1</v>
      </c>
      <c r="D22" s="4" t="s">
        <v>2</v>
      </c>
      <c r="E22" s="4" t="s">
        <v>3</v>
      </c>
      <c r="F22" s="4" t="s">
        <v>4</v>
      </c>
      <c r="G22" s="4" t="s">
        <v>3</v>
      </c>
      <c r="H22" s="4" t="s">
        <v>5</v>
      </c>
      <c r="M22" s="1"/>
    </row>
    <row r="23" spans="2:22" ht="12" customHeight="1" x14ac:dyDescent="0.45">
      <c r="B23" s="187"/>
      <c r="C23" s="10">
        <v>13</v>
      </c>
      <c r="D23" s="9">
        <v>1</v>
      </c>
      <c r="E23" s="8">
        <v>2</v>
      </c>
      <c r="F23" s="9">
        <v>3</v>
      </c>
      <c r="G23" s="129">
        <v>4</v>
      </c>
      <c r="H23" s="80">
        <v>5</v>
      </c>
      <c r="J23" s="151" t="s">
        <v>17</v>
      </c>
      <c r="K23" s="152" t="s">
        <v>78</v>
      </c>
      <c r="M23" s="185" t="s">
        <v>19</v>
      </c>
      <c r="N23" s="5" t="s">
        <v>1</v>
      </c>
      <c r="O23" s="4" t="s">
        <v>2</v>
      </c>
      <c r="P23" s="4" t="s">
        <v>3</v>
      </c>
      <c r="Q23" s="4" t="s">
        <v>4</v>
      </c>
      <c r="R23" s="4" t="s">
        <v>3</v>
      </c>
      <c r="S23" s="4" t="s">
        <v>5</v>
      </c>
    </row>
    <row r="24" spans="2:22" ht="12" customHeight="1" x14ac:dyDescent="0.45">
      <c r="B24" s="187"/>
      <c r="C24" s="10">
        <v>14</v>
      </c>
      <c r="D24" s="143">
        <v>8</v>
      </c>
      <c r="E24" s="143">
        <v>9</v>
      </c>
      <c r="F24" s="143">
        <v>10</v>
      </c>
      <c r="G24" s="139">
        <v>11</v>
      </c>
      <c r="H24" s="139">
        <v>12</v>
      </c>
      <c r="J24" s="141" t="s">
        <v>72</v>
      </c>
      <c r="K24" s="142" t="s">
        <v>81</v>
      </c>
      <c r="M24" s="185"/>
      <c r="N24" s="10">
        <v>34</v>
      </c>
      <c r="O24" s="8">
        <v>1</v>
      </c>
      <c r="P24" s="8">
        <v>2</v>
      </c>
      <c r="Q24" s="8">
        <v>3</v>
      </c>
      <c r="R24" s="8">
        <v>4</v>
      </c>
      <c r="S24" s="8">
        <v>5</v>
      </c>
      <c r="U24" s="173" t="s">
        <v>7</v>
      </c>
      <c r="V24" s="179" t="s">
        <v>94</v>
      </c>
    </row>
    <row r="25" spans="2:22" ht="12" customHeight="1" x14ac:dyDescent="0.45">
      <c r="B25" s="187"/>
      <c r="C25" s="10">
        <v>15</v>
      </c>
      <c r="D25" s="13">
        <v>15</v>
      </c>
      <c r="E25" s="15">
        <v>16</v>
      </c>
      <c r="F25" s="14">
        <v>17</v>
      </c>
      <c r="G25" s="13">
        <v>18</v>
      </c>
      <c r="H25" s="15">
        <v>19</v>
      </c>
      <c r="J25" s="157" t="s">
        <v>95</v>
      </c>
      <c r="K25" s="158" t="s">
        <v>96</v>
      </c>
      <c r="M25" s="185"/>
      <c r="N25" s="10">
        <v>35</v>
      </c>
      <c r="O25" s="8">
        <v>8</v>
      </c>
      <c r="P25" s="8">
        <v>9</v>
      </c>
      <c r="Q25" s="8">
        <v>10</v>
      </c>
      <c r="R25" s="8">
        <v>11</v>
      </c>
      <c r="S25" s="11">
        <v>12</v>
      </c>
      <c r="U25" s="171" t="s">
        <v>97</v>
      </c>
      <c r="V25" s="177" t="s">
        <v>98</v>
      </c>
    </row>
    <row r="26" spans="2:22" ht="12" customHeight="1" x14ac:dyDescent="0.45">
      <c r="B26" s="187"/>
      <c r="C26" s="10"/>
      <c r="D26" s="18">
        <v>22</v>
      </c>
      <c r="E26" s="18">
        <v>23</v>
      </c>
      <c r="F26" s="18">
        <v>24</v>
      </c>
      <c r="G26" s="23">
        <v>25</v>
      </c>
      <c r="H26" s="23">
        <v>26</v>
      </c>
      <c r="J26" s="137" t="s">
        <v>77</v>
      </c>
      <c r="K26" s="138" t="s">
        <v>99</v>
      </c>
      <c r="M26" s="185"/>
      <c r="N26" s="10">
        <v>36</v>
      </c>
      <c r="O26" s="139">
        <v>15</v>
      </c>
      <c r="P26" s="139">
        <v>16</v>
      </c>
      <c r="Q26" s="139">
        <v>17</v>
      </c>
      <c r="R26" s="139">
        <v>18</v>
      </c>
      <c r="S26" s="139">
        <v>19</v>
      </c>
    </row>
    <row r="27" spans="2:22" ht="12" customHeight="1" x14ac:dyDescent="0.45">
      <c r="B27" s="188"/>
      <c r="C27" s="10"/>
      <c r="D27" s="18">
        <v>29</v>
      </c>
      <c r="E27" s="18">
        <v>30</v>
      </c>
      <c r="F27" s="18">
        <v>31</v>
      </c>
      <c r="G27" s="9"/>
      <c r="H27" s="9"/>
      <c r="M27" s="185"/>
      <c r="N27" s="10">
        <v>37</v>
      </c>
      <c r="O27" s="139">
        <v>22</v>
      </c>
      <c r="P27" s="139">
        <v>23</v>
      </c>
      <c r="Q27" s="139">
        <v>24</v>
      </c>
      <c r="R27" s="139">
        <v>25</v>
      </c>
      <c r="S27" s="139">
        <v>26</v>
      </c>
    </row>
    <row r="28" spans="2:22" ht="12" customHeight="1" x14ac:dyDescent="0.45">
      <c r="M28" s="185"/>
      <c r="N28" s="10">
        <v>38</v>
      </c>
      <c r="O28" s="8">
        <v>29</v>
      </c>
      <c r="P28" s="8">
        <v>30</v>
      </c>
      <c r="Q28" s="9"/>
      <c r="R28" s="9"/>
      <c r="S28" s="9"/>
    </row>
    <row r="29" spans="2:22" ht="12" customHeight="1" x14ac:dyDescent="0.45">
      <c r="B29" s="185" t="s">
        <v>20</v>
      </c>
      <c r="C29" s="5" t="s">
        <v>1</v>
      </c>
      <c r="D29" s="4" t="s">
        <v>2</v>
      </c>
      <c r="E29" s="4" t="s">
        <v>3</v>
      </c>
      <c r="F29" s="4" t="s">
        <v>4</v>
      </c>
      <c r="G29" s="4" t="s">
        <v>3</v>
      </c>
      <c r="H29" s="4" t="s">
        <v>5</v>
      </c>
      <c r="M29" s="1"/>
    </row>
    <row r="30" spans="2:22" ht="12" customHeight="1" x14ac:dyDescent="0.45">
      <c r="B30" s="185"/>
      <c r="C30" s="10"/>
      <c r="D30" s="8"/>
      <c r="E30" s="8"/>
      <c r="F30" s="8"/>
      <c r="G30" s="23">
        <v>1</v>
      </c>
      <c r="H30" s="18">
        <v>2</v>
      </c>
      <c r="J30" s="135" t="s">
        <v>72</v>
      </c>
      <c r="K30" s="136" t="s">
        <v>81</v>
      </c>
      <c r="M30" s="185" t="s">
        <v>21</v>
      </c>
      <c r="N30" s="5" t="s">
        <v>1</v>
      </c>
      <c r="O30" s="4" t="s">
        <v>2</v>
      </c>
      <c r="P30" s="4" t="s">
        <v>3</v>
      </c>
      <c r="Q30" s="4" t="s">
        <v>4</v>
      </c>
      <c r="R30" s="4" t="s">
        <v>3</v>
      </c>
      <c r="S30" s="4" t="s">
        <v>5</v>
      </c>
    </row>
    <row r="31" spans="2:22" ht="12" customHeight="1" x14ac:dyDescent="0.45">
      <c r="B31" s="185"/>
      <c r="C31" s="10">
        <v>16</v>
      </c>
      <c r="D31" s="80">
        <v>5</v>
      </c>
      <c r="E31" s="144">
        <v>6</v>
      </c>
      <c r="F31" s="144">
        <v>7</v>
      </c>
      <c r="G31" s="144">
        <v>8</v>
      </c>
      <c r="H31" s="144">
        <v>9</v>
      </c>
      <c r="J31" s="159" t="s">
        <v>100</v>
      </c>
      <c r="K31" s="160" t="s">
        <v>101</v>
      </c>
      <c r="M31" s="185"/>
      <c r="N31" s="10">
        <v>39</v>
      </c>
      <c r="O31" s="9"/>
      <c r="P31" s="9"/>
      <c r="Q31" s="8">
        <v>1</v>
      </c>
      <c r="R31" s="8">
        <v>2</v>
      </c>
      <c r="S31" s="80">
        <v>3</v>
      </c>
      <c r="U31" s="135" t="s">
        <v>87</v>
      </c>
      <c r="V31" s="136" t="s">
        <v>81</v>
      </c>
    </row>
    <row r="32" spans="2:22" ht="12" customHeight="1" x14ac:dyDescent="0.45">
      <c r="B32" s="185"/>
      <c r="C32" s="10">
        <v>17</v>
      </c>
      <c r="D32" s="144">
        <v>12</v>
      </c>
      <c r="E32" s="144">
        <v>13</v>
      </c>
      <c r="F32" s="139">
        <v>14</v>
      </c>
      <c r="G32" s="139">
        <v>15</v>
      </c>
      <c r="H32" s="139">
        <v>16</v>
      </c>
      <c r="J32" s="161" t="s">
        <v>102</v>
      </c>
      <c r="K32" s="162" t="s">
        <v>103</v>
      </c>
      <c r="M32" s="185"/>
      <c r="N32" s="10">
        <v>40</v>
      </c>
      <c r="O32" s="8">
        <v>6</v>
      </c>
      <c r="P32" s="8">
        <v>7</v>
      </c>
      <c r="Q32" s="8">
        <v>8</v>
      </c>
      <c r="R32" s="8">
        <v>9</v>
      </c>
      <c r="S32" s="8">
        <v>10</v>
      </c>
      <c r="U32" s="169" t="s">
        <v>92</v>
      </c>
      <c r="V32" s="175" t="s">
        <v>104</v>
      </c>
    </row>
    <row r="33" spans="2:22" ht="12" customHeight="1" x14ac:dyDescent="0.45">
      <c r="B33" s="185"/>
      <c r="C33" s="10">
        <v>18</v>
      </c>
      <c r="D33" s="19">
        <v>19</v>
      </c>
      <c r="E33" s="19">
        <v>20</v>
      </c>
      <c r="F33" s="8">
        <v>21</v>
      </c>
      <c r="G33" s="8">
        <v>22</v>
      </c>
      <c r="H33" s="8">
        <v>23</v>
      </c>
      <c r="J33" s="153"/>
      <c r="K33" s="154"/>
      <c r="M33" s="185"/>
      <c r="N33" s="10">
        <v>41</v>
      </c>
      <c r="O33" s="9">
        <v>13</v>
      </c>
      <c r="P33" s="14">
        <v>14</v>
      </c>
      <c r="Q33" s="8">
        <v>15</v>
      </c>
      <c r="R33" s="129">
        <v>16</v>
      </c>
      <c r="S33" s="9">
        <v>17</v>
      </c>
      <c r="U33" s="172" t="s">
        <v>8</v>
      </c>
      <c r="V33" s="178" t="s">
        <v>105</v>
      </c>
    </row>
    <row r="34" spans="2:22" ht="12" customHeight="1" x14ac:dyDescent="0.45">
      <c r="B34" s="185"/>
      <c r="C34" s="10">
        <v>19</v>
      </c>
      <c r="D34" s="19">
        <v>26</v>
      </c>
      <c r="E34" s="19">
        <v>27</v>
      </c>
      <c r="F34" s="15">
        <v>28</v>
      </c>
      <c r="G34" s="129">
        <v>29</v>
      </c>
      <c r="H34" s="15">
        <v>30</v>
      </c>
      <c r="J34" s="153"/>
      <c r="K34" s="154"/>
      <c r="M34" s="185"/>
      <c r="N34" s="10">
        <v>42</v>
      </c>
      <c r="O34" s="80">
        <v>20</v>
      </c>
      <c r="P34" s="9"/>
      <c r="Q34" s="9"/>
      <c r="R34" s="9"/>
      <c r="S34" s="9"/>
      <c r="U34" s="165" t="s">
        <v>22</v>
      </c>
      <c r="V34" s="166" t="s">
        <v>71</v>
      </c>
    </row>
    <row r="35" spans="2:22" ht="12" customHeight="1" x14ac:dyDescent="0.45"/>
    <row r="36" spans="2:22" ht="12" customHeight="1" x14ac:dyDescent="0.45">
      <c r="B36" s="185" t="s">
        <v>23</v>
      </c>
      <c r="C36" s="5" t="s">
        <v>1</v>
      </c>
      <c r="D36" s="4" t="s">
        <v>2</v>
      </c>
      <c r="E36" s="4" t="s">
        <v>3</v>
      </c>
      <c r="F36" s="4" t="s">
        <v>4</v>
      </c>
      <c r="G36" s="4" t="s">
        <v>3</v>
      </c>
      <c r="H36" s="4" t="s">
        <v>5</v>
      </c>
    </row>
    <row r="37" spans="2:22" ht="12" customHeight="1" x14ac:dyDescent="0.45">
      <c r="B37" s="185"/>
      <c r="C37" s="10">
        <v>20</v>
      </c>
      <c r="D37" s="19">
        <v>2</v>
      </c>
      <c r="E37" s="19">
        <v>3</v>
      </c>
      <c r="F37" s="19">
        <v>4</v>
      </c>
      <c r="G37" s="19">
        <v>5</v>
      </c>
      <c r="H37" s="19">
        <v>6</v>
      </c>
      <c r="J37" s="141" t="s">
        <v>12</v>
      </c>
      <c r="K37" s="142" t="s">
        <v>71</v>
      </c>
      <c r="M37" s="196"/>
      <c r="N37" s="197"/>
      <c r="O37" s="193" t="s">
        <v>106</v>
      </c>
      <c r="P37" s="194"/>
      <c r="Q37" s="194"/>
      <c r="R37" s="194"/>
      <c r="S37" s="195"/>
    </row>
    <row r="38" spans="2:22" ht="12" customHeight="1" x14ac:dyDescent="0.45">
      <c r="B38" s="185"/>
      <c r="C38" s="10">
        <v>21</v>
      </c>
      <c r="D38" s="19">
        <v>9</v>
      </c>
      <c r="E38" s="19">
        <v>10</v>
      </c>
      <c r="F38" s="19">
        <v>11</v>
      </c>
      <c r="G38" s="19">
        <v>12</v>
      </c>
      <c r="H38" s="80">
        <v>13</v>
      </c>
      <c r="J38" s="153"/>
      <c r="K38" s="154"/>
      <c r="M38" s="198"/>
      <c r="N38" s="199"/>
      <c r="O38" s="193" t="s">
        <v>107</v>
      </c>
      <c r="P38" s="194"/>
      <c r="Q38" s="194"/>
      <c r="R38" s="194"/>
      <c r="S38" s="195"/>
    </row>
    <row r="39" spans="2:22" ht="12" customHeight="1" x14ac:dyDescent="0.45">
      <c r="B39" s="185"/>
      <c r="C39" s="10"/>
      <c r="D39" s="18">
        <v>16</v>
      </c>
      <c r="E39" s="18">
        <v>17</v>
      </c>
      <c r="F39" s="18">
        <v>18</v>
      </c>
      <c r="G39" s="18">
        <v>19</v>
      </c>
      <c r="H39" s="18">
        <v>20</v>
      </c>
      <c r="M39" s="180"/>
      <c r="N39" s="181"/>
      <c r="O39" s="193" t="s">
        <v>24</v>
      </c>
      <c r="P39" s="194"/>
      <c r="Q39" s="194"/>
      <c r="R39" s="194"/>
      <c r="S39" s="195"/>
    </row>
    <row r="40" spans="2:22" ht="12" customHeight="1" x14ac:dyDescent="0.45">
      <c r="B40" s="185"/>
      <c r="C40" s="10">
        <v>22</v>
      </c>
      <c r="D40" s="8">
        <v>23</v>
      </c>
      <c r="E40" s="8">
        <v>24</v>
      </c>
      <c r="F40" s="8">
        <v>25</v>
      </c>
      <c r="G40" s="8">
        <v>26</v>
      </c>
      <c r="H40" s="8">
        <v>27</v>
      </c>
      <c r="J40" s="153"/>
      <c r="K40" s="154"/>
      <c r="M40" s="125"/>
      <c r="N40" s="126"/>
      <c r="O40" s="182" t="s">
        <v>108</v>
      </c>
      <c r="P40" s="183"/>
      <c r="Q40" s="183"/>
      <c r="R40" s="183"/>
      <c r="S40" s="184"/>
    </row>
    <row r="41" spans="2:22" ht="12" customHeight="1" x14ac:dyDescent="0.45">
      <c r="M41" s="124"/>
      <c r="N41" s="127"/>
      <c r="O41" s="190" t="s">
        <v>109</v>
      </c>
      <c r="P41" s="191"/>
      <c r="Q41" s="191"/>
      <c r="R41" s="191"/>
      <c r="S41" s="192"/>
    </row>
    <row r="42" spans="2:22" ht="12" customHeight="1" x14ac:dyDescent="0.45"/>
    <row r="43" spans="2:22" ht="12" customHeight="1" x14ac:dyDescent="0.45"/>
    <row r="44" spans="2:22" ht="12" customHeight="1" x14ac:dyDescent="0.45"/>
    <row r="45" spans="2:22" ht="12" customHeight="1" x14ac:dyDescent="0.45"/>
    <row r="46" spans="2:22" ht="12" customHeight="1" x14ac:dyDescent="0.45"/>
  </sheetData>
  <mergeCells count="17">
    <mergeCell ref="B22:B27"/>
    <mergeCell ref="M23:M28"/>
    <mergeCell ref="B29:B34"/>
    <mergeCell ref="M30:M34"/>
    <mergeCell ref="B36:B40"/>
    <mergeCell ref="M38:N38"/>
    <mergeCell ref="B2:B7"/>
    <mergeCell ref="M2:M7"/>
    <mergeCell ref="B9:B14"/>
    <mergeCell ref="M9:M14"/>
    <mergeCell ref="B16:B20"/>
    <mergeCell ref="M16:M21"/>
    <mergeCell ref="O41:S41"/>
    <mergeCell ref="O38:S38"/>
    <mergeCell ref="O39:S39"/>
    <mergeCell ref="O37:S37"/>
    <mergeCell ref="M37:N37"/>
  </mergeCells>
  <pageMargins left="0.25" right="0.25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8FD1B-A103-462A-9079-3393D36186BF}">
  <sheetPr>
    <tabColor rgb="FF92D050"/>
    <pageSetUpPr fitToPage="1"/>
  </sheetPr>
  <dimension ref="B2:L173"/>
  <sheetViews>
    <sheetView showGridLines="0" topLeftCell="A61" zoomScale="90" zoomScaleNormal="90" zoomScalePageLayoutView="60" workbookViewId="0">
      <selection activeCell="B46" sqref="B46"/>
    </sheetView>
  </sheetViews>
  <sheetFormatPr defaultRowHeight="14.25" x14ac:dyDescent="0.45"/>
  <cols>
    <col min="2" max="2" width="64.59765625" style="81" customWidth="1"/>
    <col min="3" max="3" width="15.86328125" style="81" customWidth="1"/>
    <col min="4" max="4" width="13.73046875" style="81" customWidth="1"/>
    <col min="5" max="5" width="12.59765625" style="81" customWidth="1"/>
    <col min="6" max="6" width="14.1328125" style="81" customWidth="1"/>
    <col min="7" max="7" width="6.73046875" style="81" customWidth="1"/>
    <col min="8" max="8" width="20.73046875" customWidth="1"/>
    <col min="9" max="9" width="3.73046875" customWidth="1"/>
    <col min="10" max="10" width="17.59765625" bestFit="1" customWidth="1"/>
    <col min="11" max="11" width="12.73046875" customWidth="1"/>
    <col min="12" max="12" width="14.3984375" customWidth="1"/>
  </cols>
  <sheetData>
    <row r="2" spans="2:12" ht="28.5" x14ac:dyDescent="0.45">
      <c r="B2" s="189" t="s">
        <v>25</v>
      </c>
      <c r="C2" s="189"/>
      <c r="D2" s="189"/>
      <c r="E2" s="189"/>
      <c r="F2" s="189"/>
      <c r="G2" s="189"/>
      <c r="H2" s="189"/>
      <c r="I2" s="189"/>
      <c r="J2" s="189"/>
      <c r="K2" s="189"/>
    </row>
    <row r="3" spans="2:12" x14ac:dyDescent="0.45">
      <c r="L3" s="82"/>
    </row>
    <row r="4" spans="2:12" s="79" customFormat="1" x14ac:dyDescent="0.45">
      <c r="B4" s="83" t="s">
        <v>26</v>
      </c>
      <c r="C4" s="83"/>
      <c r="D4" s="84" t="s">
        <v>27</v>
      </c>
      <c r="E4" s="84" t="s">
        <v>28</v>
      </c>
      <c r="F4" s="84" t="s">
        <v>29</v>
      </c>
      <c r="G4" s="84"/>
      <c r="H4" s="84" t="s">
        <v>30</v>
      </c>
      <c r="I4" s="84"/>
      <c r="J4" s="84" t="s">
        <v>31</v>
      </c>
    </row>
    <row r="5" spans="2:12" s="79" customFormat="1" x14ac:dyDescent="0.45">
      <c r="B5" s="85" t="s">
        <v>32</v>
      </c>
      <c r="C5" s="86" t="s">
        <v>33</v>
      </c>
      <c r="D5" s="87">
        <v>0.35069444444444442</v>
      </c>
      <c r="E5" s="88">
        <v>0.54166666666666663</v>
      </c>
      <c r="F5" s="89">
        <f>E5-D5</f>
        <v>0.19097222222222221</v>
      </c>
      <c r="G5" s="90"/>
      <c r="H5" s="91">
        <v>186</v>
      </c>
      <c r="I5" s="92"/>
      <c r="J5" s="93">
        <f>F5*H5</f>
        <v>35.520833333333329</v>
      </c>
      <c r="K5" s="94"/>
    </row>
    <row r="6" spans="2:12" s="79" customFormat="1" x14ac:dyDescent="0.45">
      <c r="B6" s="86"/>
      <c r="C6" s="86" t="s">
        <v>34</v>
      </c>
      <c r="D6" s="87">
        <v>0.56944444444444442</v>
      </c>
      <c r="E6" s="88">
        <v>0.63194444444444442</v>
      </c>
      <c r="F6" s="89">
        <f>E6-D6</f>
        <v>6.25E-2</v>
      </c>
      <c r="G6" s="90"/>
      <c r="H6" s="91">
        <v>186</v>
      </c>
      <c r="I6" s="92"/>
      <c r="J6" s="93">
        <f>F6*H6</f>
        <v>11.625</v>
      </c>
    </row>
    <row r="7" spans="2:12" s="79" customFormat="1" ht="28.5" x14ac:dyDescent="0.45">
      <c r="B7" s="95" t="s">
        <v>35</v>
      </c>
      <c r="C7" s="83"/>
      <c r="D7" s="87">
        <v>0.63194444444444442</v>
      </c>
      <c r="E7" s="88">
        <v>0.67361111111111116</v>
      </c>
      <c r="F7" s="89">
        <f>E7-D7</f>
        <v>4.1666666666666741E-2</v>
      </c>
      <c r="G7" s="90"/>
      <c r="H7" s="91">
        <v>0</v>
      </c>
      <c r="I7" s="92"/>
      <c r="J7" s="96">
        <f>F7*H7</f>
        <v>0</v>
      </c>
    </row>
    <row r="8" spans="2:12" s="79" customFormat="1" x14ac:dyDescent="0.45">
      <c r="B8" s="86"/>
      <c r="C8" s="86"/>
      <c r="D8" s="97"/>
      <c r="E8" s="97"/>
      <c r="F8" s="97"/>
      <c r="G8" s="90"/>
      <c r="H8" s="98"/>
      <c r="I8" s="92"/>
      <c r="J8" s="99"/>
    </row>
    <row r="9" spans="2:12" s="79" customFormat="1" x14ac:dyDescent="0.45">
      <c r="B9" s="83" t="s">
        <v>36</v>
      </c>
      <c r="C9" s="83"/>
      <c r="D9" s="84"/>
      <c r="E9" s="84"/>
      <c r="F9" s="84"/>
      <c r="G9" s="84"/>
      <c r="H9" s="84" t="s">
        <v>30</v>
      </c>
      <c r="I9" s="92"/>
      <c r="J9" s="100"/>
    </row>
    <row r="10" spans="2:12" s="79" customFormat="1" x14ac:dyDescent="0.45">
      <c r="B10" s="86" t="s">
        <v>37</v>
      </c>
      <c r="C10" s="86" t="s">
        <v>33</v>
      </c>
      <c r="D10" s="87">
        <v>0.35416666666666669</v>
      </c>
      <c r="E10" s="88">
        <v>0.5</v>
      </c>
      <c r="F10" s="89">
        <f>E10-D10</f>
        <v>0.14583333333333331</v>
      </c>
      <c r="G10" s="90"/>
      <c r="H10" s="91">
        <v>6</v>
      </c>
      <c r="I10" s="92"/>
      <c r="J10" s="93">
        <f>F10*H10</f>
        <v>0.87499999999999989</v>
      </c>
    </row>
    <row r="11" spans="2:12" s="79" customFormat="1" ht="17.25" customHeight="1" x14ac:dyDescent="0.45">
      <c r="B11" s="101" t="s">
        <v>38</v>
      </c>
      <c r="C11" s="86" t="s">
        <v>34</v>
      </c>
      <c r="D11" s="87">
        <v>0.52083333333333337</v>
      </c>
      <c r="E11" s="88">
        <v>0.625</v>
      </c>
      <c r="F11" s="89">
        <f>E11-D11</f>
        <v>0.10416666666666663</v>
      </c>
      <c r="G11" s="102"/>
      <c r="H11" s="91">
        <v>6</v>
      </c>
      <c r="I11" s="92"/>
      <c r="J11" s="93">
        <f>F11*H11</f>
        <v>0.62499999999999978</v>
      </c>
      <c r="K11" s="103"/>
    </row>
    <row r="12" spans="2:12" s="79" customFormat="1" ht="17.25" customHeight="1" x14ac:dyDescent="0.45">
      <c r="B12" s="101"/>
      <c r="C12" s="86"/>
      <c r="D12" s="97"/>
      <c r="E12" s="97"/>
      <c r="F12" s="97"/>
      <c r="G12" s="102"/>
      <c r="H12" s="98"/>
      <c r="I12" s="92"/>
      <c r="J12" s="99"/>
      <c r="K12" s="103"/>
    </row>
    <row r="13" spans="2:12" s="79" customFormat="1" x14ac:dyDescent="0.45">
      <c r="B13" s="83" t="s">
        <v>39</v>
      </c>
      <c r="C13" s="83"/>
      <c r="D13" s="84"/>
      <c r="E13" s="84"/>
      <c r="F13" s="84"/>
      <c r="G13" s="84"/>
      <c r="H13" s="84" t="s">
        <v>40</v>
      </c>
      <c r="I13" s="92"/>
      <c r="J13" s="100"/>
    </row>
    <row r="14" spans="2:12" s="79" customFormat="1" ht="28.5" x14ac:dyDescent="0.45">
      <c r="B14" s="104" t="s">
        <v>64</v>
      </c>
      <c r="C14" s="86"/>
      <c r="D14" s="87">
        <v>0.63194444444444442</v>
      </c>
      <c r="E14" s="88">
        <v>0.66666666666666663</v>
      </c>
      <c r="F14" s="89">
        <f>E14-D14</f>
        <v>3.472222222222221E-2</v>
      </c>
      <c r="G14" s="90"/>
      <c r="H14" s="91">
        <v>20</v>
      </c>
      <c r="I14" s="92"/>
      <c r="J14" s="93">
        <f>F14*H14</f>
        <v>0.6944444444444442</v>
      </c>
    </row>
    <row r="15" spans="2:12" s="79" customFormat="1" x14ac:dyDescent="0.45">
      <c r="B15" s="95"/>
      <c r="C15" s="95"/>
      <c r="D15" s="92"/>
      <c r="E15" s="92"/>
      <c r="F15" s="92"/>
      <c r="G15" s="92"/>
      <c r="H15" s="92"/>
      <c r="I15" s="92"/>
      <c r="J15" s="100"/>
      <c r="K15" s="103"/>
    </row>
    <row r="16" spans="2:12" s="79" customFormat="1" x14ac:dyDescent="0.45">
      <c r="B16" s="83" t="s">
        <v>41</v>
      </c>
      <c r="C16" s="83"/>
      <c r="D16" s="84"/>
      <c r="E16" s="84"/>
      <c r="F16" s="84"/>
      <c r="G16" s="84"/>
      <c r="H16" s="84" t="s">
        <v>42</v>
      </c>
      <c r="I16" s="92"/>
      <c r="J16" s="100"/>
    </row>
    <row r="17" spans="2:10" s="79" customFormat="1" x14ac:dyDescent="0.45">
      <c r="B17" s="85" t="s">
        <v>43</v>
      </c>
      <c r="C17" s="86"/>
      <c r="D17" s="87">
        <v>0.63194444444444442</v>
      </c>
      <c r="E17" s="88">
        <v>0.77083333333333337</v>
      </c>
      <c r="F17" s="105">
        <f>E17-D17</f>
        <v>0.13888888888888895</v>
      </c>
      <c r="G17" s="90"/>
      <c r="H17" s="106">
        <v>2</v>
      </c>
      <c r="I17" s="92"/>
      <c r="J17" s="107">
        <f>F17*H17</f>
        <v>0.2777777777777779</v>
      </c>
    </row>
    <row r="18" spans="2:10" s="79" customFormat="1" x14ac:dyDescent="0.45">
      <c r="B18" s="85" t="s">
        <v>44</v>
      </c>
      <c r="C18" s="86"/>
      <c r="D18" s="87">
        <v>0.63194444444444442</v>
      </c>
      <c r="E18" s="88">
        <v>0.77083333333333337</v>
      </c>
      <c r="F18" s="105">
        <f>E18-D18</f>
        <v>0.13888888888888895</v>
      </c>
      <c r="G18" s="90"/>
      <c r="H18" s="106">
        <v>1</v>
      </c>
      <c r="I18" s="92"/>
      <c r="J18" s="107">
        <f t="shared" ref="J18:J20" si="0">F18*H18</f>
        <v>0.13888888888888895</v>
      </c>
    </row>
    <row r="19" spans="2:10" s="79" customFormat="1" x14ac:dyDescent="0.45">
      <c r="B19" s="85" t="s">
        <v>45</v>
      </c>
      <c r="C19" s="86"/>
      <c r="D19" s="87">
        <v>0.63194444444444442</v>
      </c>
      <c r="E19" s="88">
        <v>0.77083333333333337</v>
      </c>
      <c r="F19" s="105">
        <f>E19-D19</f>
        <v>0.13888888888888895</v>
      </c>
      <c r="G19" s="90"/>
      <c r="H19" s="106">
        <v>1</v>
      </c>
      <c r="I19" s="92"/>
      <c r="J19" s="107">
        <f t="shared" si="0"/>
        <v>0.13888888888888895</v>
      </c>
    </row>
    <row r="20" spans="2:10" s="79" customFormat="1" x14ac:dyDescent="0.45">
      <c r="B20" s="85" t="s">
        <v>65</v>
      </c>
      <c r="C20" s="86"/>
      <c r="D20" s="87">
        <v>0.63194444444444442</v>
      </c>
      <c r="E20" s="88">
        <v>0.77083333333333337</v>
      </c>
      <c r="F20" s="89">
        <f>E20-D20</f>
        <v>0.13888888888888895</v>
      </c>
      <c r="G20" s="90"/>
      <c r="H20" s="106">
        <v>1</v>
      </c>
      <c r="I20" s="92"/>
      <c r="J20" s="111">
        <f t="shared" si="0"/>
        <v>0.13888888888888895</v>
      </c>
    </row>
    <row r="21" spans="2:10" s="79" customFormat="1" x14ac:dyDescent="0.45">
      <c r="B21" s="86"/>
      <c r="C21" s="86"/>
      <c r="D21" s="97"/>
      <c r="E21" s="97"/>
      <c r="F21" s="97"/>
      <c r="G21" s="90"/>
      <c r="H21" s="98"/>
      <c r="I21" s="92"/>
      <c r="J21" s="100"/>
    </row>
    <row r="22" spans="2:10" s="79" customFormat="1" x14ac:dyDescent="0.45">
      <c r="B22" s="108" t="s">
        <v>46</v>
      </c>
      <c r="C22" s="95"/>
      <c r="D22" s="92"/>
      <c r="E22" s="92"/>
      <c r="F22" s="92"/>
      <c r="G22" s="92"/>
      <c r="H22" s="84" t="s">
        <v>42</v>
      </c>
      <c r="I22" s="92"/>
      <c r="J22" s="100"/>
    </row>
    <row r="23" spans="2:10" s="79" customFormat="1" x14ac:dyDescent="0.45">
      <c r="B23" s="85" t="s">
        <v>66</v>
      </c>
      <c r="C23" s="109"/>
      <c r="D23" s="87">
        <v>0.63194444444444442</v>
      </c>
      <c r="E23" s="88">
        <v>0.75</v>
      </c>
      <c r="F23" s="89">
        <f>E23-D23</f>
        <v>0.11805555555555558</v>
      </c>
      <c r="G23" s="110"/>
      <c r="H23" s="106">
        <v>1</v>
      </c>
      <c r="I23" s="92"/>
      <c r="J23" s="111">
        <f>F23*H23</f>
        <v>0.11805555555555558</v>
      </c>
    </row>
    <row r="24" spans="2:10" s="79" customFormat="1" x14ac:dyDescent="0.45">
      <c r="B24" s="85" t="s">
        <v>47</v>
      </c>
      <c r="C24" s="109"/>
      <c r="D24" s="87">
        <v>0.63194444444444442</v>
      </c>
      <c r="E24" s="88">
        <v>0.77083333333333337</v>
      </c>
      <c r="F24" s="89">
        <f>E24-D24</f>
        <v>0.13888888888888895</v>
      </c>
      <c r="G24" s="110"/>
      <c r="H24" s="106">
        <v>1</v>
      </c>
      <c r="I24" s="92"/>
      <c r="J24" s="111">
        <f>F24*H24</f>
        <v>0.13888888888888895</v>
      </c>
    </row>
    <row r="25" spans="2:10" s="79" customFormat="1" x14ac:dyDescent="0.45">
      <c r="B25" s="112" t="s">
        <v>48</v>
      </c>
      <c r="C25" s="112"/>
      <c r="D25" s="87">
        <v>0.63194444444444442</v>
      </c>
      <c r="E25" s="88">
        <v>0.77083333333333337</v>
      </c>
      <c r="F25" s="89">
        <f>E25-D25</f>
        <v>0.13888888888888895</v>
      </c>
      <c r="G25" s="113"/>
      <c r="H25" s="106"/>
      <c r="I25" s="92"/>
      <c r="J25" s="111">
        <f t="shared" ref="J25:J29" si="1">F25*H25</f>
        <v>0</v>
      </c>
    </row>
    <row r="26" spans="2:10" s="79" customFormat="1" x14ac:dyDescent="0.45">
      <c r="B26" s="86" t="s">
        <v>49</v>
      </c>
      <c r="C26" s="109"/>
      <c r="D26" s="87"/>
      <c r="E26" s="88"/>
      <c r="F26" s="89"/>
      <c r="G26" s="110"/>
      <c r="H26" s="106"/>
      <c r="I26" s="92"/>
      <c r="J26" s="111">
        <f t="shared" si="1"/>
        <v>0</v>
      </c>
    </row>
    <row r="27" spans="2:10" s="79" customFormat="1" x14ac:dyDescent="0.45">
      <c r="B27" s="86" t="s">
        <v>50</v>
      </c>
      <c r="C27" s="109"/>
      <c r="D27" s="87"/>
      <c r="E27" s="88"/>
      <c r="F27" s="89"/>
      <c r="G27" s="110"/>
      <c r="H27" s="106"/>
      <c r="I27" s="92"/>
      <c r="J27" s="111">
        <f t="shared" si="1"/>
        <v>0</v>
      </c>
    </row>
    <row r="28" spans="2:10" s="79" customFormat="1" x14ac:dyDescent="0.45">
      <c r="B28" s="86" t="s">
        <v>51</v>
      </c>
      <c r="C28" s="109"/>
      <c r="D28" s="87"/>
      <c r="E28" s="88"/>
      <c r="F28" s="89"/>
      <c r="G28" s="110"/>
      <c r="H28" s="106"/>
      <c r="I28" s="92"/>
      <c r="J28" s="111">
        <f t="shared" si="1"/>
        <v>0</v>
      </c>
    </row>
    <row r="29" spans="2:10" s="79" customFormat="1" x14ac:dyDescent="0.45">
      <c r="B29" s="86" t="s">
        <v>52</v>
      </c>
      <c r="C29" s="109"/>
      <c r="D29" s="87"/>
      <c r="E29" s="88"/>
      <c r="F29" s="89"/>
      <c r="G29" s="110"/>
      <c r="H29" s="106"/>
      <c r="I29" s="92"/>
      <c r="J29" s="111">
        <f t="shared" si="1"/>
        <v>0</v>
      </c>
    </row>
    <row r="31" spans="2:10" s="79" customFormat="1" x14ac:dyDescent="0.45">
      <c r="B31" s="114"/>
      <c r="C31" s="114"/>
      <c r="D31" s="115"/>
      <c r="E31" s="115"/>
      <c r="F31" s="115"/>
      <c r="G31" s="115"/>
      <c r="H31" s="98"/>
      <c r="I31" s="92"/>
      <c r="J31" s="100"/>
    </row>
    <row r="32" spans="2:10" s="79" customFormat="1" x14ac:dyDescent="0.45">
      <c r="B32" s="83" t="s">
        <v>53</v>
      </c>
      <c r="C32" s="83"/>
      <c r="D32" s="84"/>
      <c r="E32" s="84"/>
      <c r="F32" s="84"/>
      <c r="G32" s="84"/>
      <c r="H32" s="84" t="s">
        <v>54</v>
      </c>
      <c r="I32" s="92"/>
      <c r="J32" s="100"/>
    </row>
    <row r="33" spans="2:12" s="79" customFormat="1" x14ac:dyDescent="0.45">
      <c r="B33" s="95" t="s">
        <v>55</v>
      </c>
      <c r="C33" s="83"/>
      <c r="D33" s="87">
        <v>0.34027777777777779</v>
      </c>
      <c r="E33" s="88">
        <v>0.35069444444444442</v>
      </c>
      <c r="F33" s="89">
        <f>E33-D33</f>
        <v>1.041666666666663E-2</v>
      </c>
      <c r="G33" s="90"/>
      <c r="H33" s="91">
        <v>35</v>
      </c>
      <c r="I33" s="92"/>
      <c r="J33" s="96">
        <f>F33*H33</f>
        <v>0.36458333333333204</v>
      </c>
    </row>
    <row r="34" spans="2:12" s="79" customFormat="1" x14ac:dyDescent="0.45">
      <c r="B34" s="86" t="s">
        <v>56</v>
      </c>
      <c r="C34" s="86"/>
      <c r="D34" s="87">
        <v>0.63194444444444442</v>
      </c>
      <c r="E34" s="88">
        <v>0.6875</v>
      </c>
      <c r="F34" s="89">
        <f>E34-D34</f>
        <v>5.555555555555558E-2</v>
      </c>
      <c r="G34" s="90"/>
      <c r="H34" s="91">
        <v>18</v>
      </c>
      <c r="I34" s="92"/>
      <c r="J34" s="96">
        <f>F34*H34</f>
        <v>1.0000000000000004</v>
      </c>
    </row>
    <row r="35" spans="2:12" s="79" customFormat="1" x14ac:dyDescent="0.45">
      <c r="B35" s="86" t="s">
        <v>57</v>
      </c>
      <c r="C35" s="86"/>
      <c r="D35" s="87">
        <v>0.63194444444444442</v>
      </c>
      <c r="E35" s="88">
        <v>0.6875</v>
      </c>
      <c r="F35" s="89">
        <f>E35-D35</f>
        <v>5.555555555555558E-2</v>
      </c>
      <c r="G35" s="90"/>
      <c r="H35" s="91">
        <v>4</v>
      </c>
      <c r="I35" s="92"/>
      <c r="J35" s="96">
        <f>F35*H35</f>
        <v>0.22222222222222232</v>
      </c>
    </row>
    <row r="36" spans="2:12" s="79" customFormat="1" x14ac:dyDescent="0.45">
      <c r="B36" s="86" t="s">
        <v>58</v>
      </c>
      <c r="C36" s="86"/>
      <c r="D36" s="87">
        <v>0.63194444444444442</v>
      </c>
      <c r="E36" s="88">
        <v>0.6875</v>
      </c>
      <c r="F36" s="89">
        <f>E36-D36</f>
        <v>5.555555555555558E-2</v>
      </c>
      <c r="G36" s="90"/>
      <c r="H36" s="91">
        <v>6</v>
      </c>
      <c r="I36" s="92"/>
      <c r="J36" s="96">
        <f>F36*H36</f>
        <v>0.33333333333333348</v>
      </c>
    </row>
    <row r="37" spans="2:12" x14ac:dyDescent="0.45">
      <c r="B37" s="86"/>
      <c r="C37" s="86"/>
      <c r="D37" s="90"/>
      <c r="E37" s="90"/>
      <c r="F37" s="90"/>
      <c r="G37" s="90"/>
      <c r="H37" s="98"/>
      <c r="I37" s="92"/>
      <c r="J37" s="116"/>
      <c r="L37" s="82"/>
    </row>
    <row r="38" spans="2:12" ht="18" x14ac:dyDescent="0.45">
      <c r="D38" s="117" t="s">
        <v>59</v>
      </c>
      <c r="E38" s="2"/>
      <c r="F38" s="2"/>
      <c r="G38" s="2"/>
      <c r="H38" s="2"/>
      <c r="I38" s="2"/>
      <c r="J38" s="118">
        <f>SUM(J5:J36)</f>
        <v>52.211805555555536</v>
      </c>
    </row>
    <row r="39" spans="2:12" ht="15.75" customHeight="1" x14ac:dyDescent="0.45">
      <c r="D39" s="2" t="s">
        <v>60</v>
      </c>
      <c r="E39" s="2"/>
      <c r="F39" s="2"/>
      <c r="G39" s="2"/>
      <c r="H39" s="2"/>
      <c r="I39" s="2"/>
      <c r="J39" s="2"/>
    </row>
    <row r="40" spans="2:12" ht="18" x14ac:dyDescent="0.45">
      <c r="D40" s="2"/>
      <c r="E40" s="2"/>
      <c r="F40" s="2"/>
      <c r="G40" s="2"/>
      <c r="H40" s="119" t="s">
        <v>61</v>
      </c>
      <c r="I40" s="120">
        <v>4.1666666666666664E-2</v>
      </c>
      <c r="J40" s="121">
        <f>I40*1265</f>
        <v>52.708333333333329</v>
      </c>
    </row>
    <row r="41" spans="2:12" ht="18" x14ac:dyDescent="0.45">
      <c r="D41" s="122" t="s">
        <v>62</v>
      </c>
      <c r="E41" s="2"/>
      <c r="F41" s="2"/>
      <c r="G41" s="2"/>
      <c r="H41" s="2"/>
      <c r="I41" s="2"/>
      <c r="J41" s="123">
        <f>J40-J38</f>
        <v>0.49652777777779278</v>
      </c>
    </row>
    <row r="42" spans="2:12" x14ac:dyDescent="0.45">
      <c r="D42" t="s">
        <v>63</v>
      </c>
    </row>
    <row r="46" spans="2:12" ht="28.5" x14ac:dyDescent="0.45">
      <c r="B46" s="189" t="s">
        <v>110</v>
      </c>
      <c r="C46" s="189"/>
      <c r="D46" s="189"/>
      <c r="E46" s="189"/>
      <c r="F46" s="189"/>
      <c r="G46" s="189"/>
      <c r="H46" s="189"/>
      <c r="I46" s="189"/>
      <c r="J46" s="189"/>
      <c r="K46" s="189"/>
    </row>
    <row r="48" spans="2:12" x14ac:dyDescent="0.45">
      <c r="B48" s="83" t="s">
        <v>26</v>
      </c>
      <c r="C48" s="83"/>
      <c r="D48" s="84" t="s">
        <v>27</v>
      </c>
      <c r="E48" s="84" t="s">
        <v>28</v>
      </c>
      <c r="F48" s="84" t="s">
        <v>29</v>
      </c>
      <c r="G48" s="84"/>
      <c r="H48" s="84" t="s">
        <v>30</v>
      </c>
      <c r="I48" s="84"/>
      <c r="J48" s="84" t="s">
        <v>31</v>
      </c>
      <c r="K48" s="79"/>
    </row>
    <row r="49" spans="2:11" x14ac:dyDescent="0.45">
      <c r="B49" s="85" t="s">
        <v>32</v>
      </c>
      <c r="C49" s="86" t="s">
        <v>33</v>
      </c>
      <c r="D49" s="87">
        <v>0.35069444444444442</v>
      </c>
      <c r="E49" s="88">
        <v>0.54166666666666663</v>
      </c>
      <c r="F49" s="89">
        <f>E49-D49</f>
        <v>0.19097222222222221</v>
      </c>
      <c r="G49" s="90"/>
      <c r="H49" s="91">
        <v>150</v>
      </c>
      <c r="I49" s="92"/>
      <c r="J49" s="93">
        <f>F49*H49</f>
        <v>28.645833333333332</v>
      </c>
      <c r="K49" s="94"/>
    </row>
    <row r="50" spans="2:11" x14ac:dyDescent="0.45">
      <c r="B50" s="86"/>
      <c r="C50" s="86" t="s">
        <v>34</v>
      </c>
      <c r="D50" s="87">
        <v>0.56944444444444442</v>
      </c>
      <c r="E50" s="88">
        <v>0.63194444444444442</v>
      </c>
      <c r="F50" s="89">
        <f>E50-D50</f>
        <v>6.25E-2</v>
      </c>
      <c r="G50" s="90"/>
      <c r="H50" s="91">
        <v>150</v>
      </c>
      <c r="I50" s="92"/>
      <c r="J50" s="93">
        <f>F50*H50</f>
        <v>9.375</v>
      </c>
      <c r="K50" s="79"/>
    </row>
    <row r="51" spans="2:11" ht="28.5" x14ac:dyDescent="0.45">
      <c r="B51" s="95" t="s">
        <v>35</v>
      </c>
      <c r="C51" s="83"/>
      <c r="D51" s="87">
        <v>0.63194444444444442</v>
      </c>
      <c r="E51" s="88">
        <v>0.67361111111111116</v>
      </c>
      <c r="F51" s="89">
        <f>E51-D51</f>
        <v>4.1666666666666741E-2</v>
      </c>
      <c r="G51" s="90"/>
      <c r="H51" s="91">
        <v>0</v>
      </c>
      <c r="I51" s="92"/>
      <c r="J51" s="96">
        <f>F51*H51</f>
        <v>0</v>
      </c>
      <c r="K51" s="79"/>
    </row>
    <row r="52" spans="2:11" x14ac:dyDescent="0.45">
      <c r="B52" s="86"/>
      <c r="C52" s="86"/>
      <c r="D52" s="97"/>
      <c r="E52" s="97"/>
      <c r="F52" s="97"/>
      <c r="G52" s="90"/>
      <c r="H52" s="98"/>
      <c r="I52" s="92"/>
      <c r="J52" s="99"/>
      <c r="K52" s="79"/>
    </row>
    <row r="53" spans="2:11" x14ac:dyDescent="0.45">
      <c r="B53" s="83" t="s">
        <v>36</v>
      </c>
      <c r="C53" s="83"/>
      <c r="D53" s="84"/>
      <c r="E53" s="84"/>
      <c r="F53" s="84"/>
      <c r="G53" s="84"/>
      <c r="H53" s="84" t="s">
        <v>30</v>
      </c>
      <c r="I53" s="92"/>
      <c r="J53" s="100"/>
      <c r="K53" s="79"/>
    </row>
    <row r="54" spans="2:11" x14ac:dyDescent="0.45">
      <c r="B54" s="86" t="s">
        <v>37</v>
      </c>
      <c r="C54" s="86" t="s">
        <v>33</v>
      </c>
      <c r="D54" s="87">
        <v>0.35416666666666669</v>
      </c>
      <c r="E54" s="88">
        <v>0.5</v>
      </c>
      <c r="F54" s="89">
        <f>E54-D54</f>
        <v>0.14583333333333331</v>
      </c>
      <c r="G54" s="90"/>
      <c r="H54" s="91">
        <v>3</v>
      </c>
      <c r="I54" s="92"/>
      <c r="J54" s="93">
        <f>F54*H54</f>
        <v>0.43749999999999994</v>
      </c>
      <c r="K54" s="79"/>
    </row>
    <row r="55" spans="2:11" x14ac:dyDescent="0.45">
      <c r="B55" s="101" t="s">
        <v>38</v>
      </c>
      <c r="C55" s="86" t="s">
        <v>34</v>
      </c>
      <c r="D55" s="87">
        <v>0.52083333333333337</v>
      </c>
      <c r="E55" s="88">
        <v>0.625</v>
      </c>
      <c r="F55" s="89">
        <f>E55-D55</f>
        <v>0.10416666666666663</v>
      </c>
      <c r="G55" s="102"/>
      <c r="H55" s="91">
        <v>3</v>
      </c>
      <c r="I55" s="92"/>
      <c r="J55" s="93">
        <f>F55*H55</f>
        <v>0.31249999999999989</v>
      </c>
      <c r="K55" s="103"/>
    </row>
    <row r="56" spans="2:11" x14ac:dyDescent="0.45">
      <c r="B56" s="101"/>
      <c r="C56" s="86"/>
      <c r="D56" s="97"/>
      <c r="E56" s="97"/>
      <c r="F56" s="97"/>
      <c r="G56" s="102"/>
      <c r="H56" s="98"/>
      <c r="I56" s="92"/>
      <c r="J56" s="99"/>
      <c r="K56" s="103"/>
    </row>
    <row r="57" spans="2:11" x14ac:dyDescent="0.45">
      <c r="B57" s="83" t="s">
        <v>39</v>
      </c>
      <c r="C57" s="83"/>
      <c r="D57" s="84"/>
      <c r="E57" s="84"/>
      <c r="F57" s="84"/>
      <c r="G57" s="84"/>
      <c r="H57" s="84" t="s">
        <v>40</v>
      </c>
      <c r="I57" s="92"/>
      <c r="J57" s="100"/>
      <c r="K57" s="79"/>
    </row>
    <row r="58" spans="2:11" ht="28.5" x14ac:dyDescent="0.45">
      <c r="B58" s="104" t="s">
        <v>64</v>
      </c>
      <c r="C58" s="86"/>
      <c r="D58" s="87">
        <v>0.63194444444444442</v>
      </c>
      <c r="E58" s="88">
        <v>0.66666666666666663</v>
      </c>
      <c r="F58" s="89">
        <f>E58-D58</f>
        <v>3.472222222222221E-2</v>
      </c>
      <c r="G58" s="90"/>
      <c r="H58" s="91">
        <v>20</v>
      </c>
      <c r="I58" s="92"/>
      <c r="J58" s="93">
        <f>F58*H58</f>
        <v>0.6944444444444442</v>
      </c>
      <c r="K58" s="79"/>
    </row>
    <row r="59" spans="2:11" x14ac:dyDescent="0.45">
      <c r="B59" s="95"/>
      <c r="C59" s="95"/>
      <c r="D59" s="92"/>
      <c r="E59" s="92"/>
      <c r="F59" s="92"/>
      <c r="G59" s="92"/>
      <c r="H59" s="92"/>
      <c r="I59" s="92"/>
      <c r="J59" s="100"/>
      <c r="K59" s="103"/>
    </row>
    <row r="60" spans="2:11" x14ac:dyDescent="0.45">
      <c r="B60" s="83" t="s">
        <v>41</v>
      </c>
      <c r="C60" s="83"/>
      <c r="D60" s="84"/>
      <c r="E60" s="84"/>
      <c r="F60" s="84"/>
      <c r="G60" s="84"/>
      <c r="H60" s="84" t="s">
        <v>42</v>
      </c>
      <c r="I60" s="92"/>
      <c r="J60" s="100"/>
      <c r="K60" s="79"/>
    </row>
    <row r="61" spans="2:11" x14ac:dyDescent="0.45">
      <c r="B61" s="85" t="s">
        <v>43</v>
      </c>
      <c r="C61" s="86"/>
      <c r="D61" s="87">
        <v>0.63194444444444442</v>
      </c>
      <c r="E61" s="88">
        <v>0.77083333333333337</v>
      </c>
      <c r="F61" s="105">
        <f>E61-D61</f>
        <v>0.13888888888888895</v>
      </c>
      <c r="G61" s="90"/>
      <c r="H61" s="106">
        <v>2</v>
      </c>
      <c r="I61" s="92"/>
      <c r="J61" s="107">
        <f>F61*H61</f>
        <v>0.2777777777777779</v>
      </c>
      <c r="K61" s="79"/>
    </row>
    <row r="62" spans="2:11" x14ac:dyDescent="0.45">
      <c r="B62" s="85" t="s">
        <v>44</v>
      </c>
      <c r="C62" s="86"/>
      <c r="D62" s="87">
        <v>0.63194444444444442</v>
      </c>
      <c r="E62" s="88">
        <v>0.77083333333333337</v>
      </c>
      <c r="F62" s="105">
        <f>E62-D62</f>
        <v>0.13888888888888895</v>
      </c>
      <c r="G62" s="90"/>
      <c r="H62" s="106">
        <v>1</v>
      </c>
      <c r="I62" s="92"/>
      <c r="J62" s="107">
        <f t="shared" ref="J62:J64" si="2">F62*H62</f>
        <v>0.13888888888888895</v>
      </c>
      <c r="K62" s="79"/>
    </row>
    <row r="63" spans="2:11" x14ac:dyDescent="0.45">
      <c r="B63" s="85" t="s">
        <v>45</v>
      </c>
      <c r="C63" s="86"/>
      <c r="D63" s="87">
        <v>0.63194444444444442</v>
      </c>
      <c r="E63" s="88">
        <v>0.77083333333333337</v>
      </c>
      <c r="F63" s="105">
        <f>E63-D63</f>
        <v>0.13888888888888895</v>
      </c>
      <c r="G63" s="90"/>
      <c r="H63" s="106">
        <v>1</v>
      </c>
      <c r="I63" s="92"/>
      <c r="J63" s="107">
        <f t="shared" si="2"/>
        <v>0.13888888888888895</v>
      </c>
      <c r="K63" s="79"/>
    </row>
    <row r="64" spans="2:11" x14ac:dyDescent="0.45">
      <c r="B64" s="85" t="s">
        <v>65</v>
      </c>
      <c r="C64" s="86"/>
      <c r="D64" s="87">
        <v>0.63194444444444442</v>
      </c>
      <c r="E64" s="88">
        <v>0.77083333333333337</v>
      </c>
      <c r="F64" s="89">
        <f>E64-D64</f>
        <v>0.13888888888888895</v>
      </c>
      <c r="G64" s="90"/>
      <c r="H64" s="106">
        <v>0</v>
      </c>
      <c r="I64" s="92"/>
      <c r="J64" s="111">
        <f t="shared" si="2"/>
        <v>0</v>
      </c>
      <c r="K64" s="79"/>
    </row>
    <row r="65" spans="2:11" x14ac:dyDescent="0.45">
      <c r="B65" s="86"/>
      <c r="C65" s="86"/>
      <c r="D65" s="97"/>
      <c r="E65" s="97"/>
      <c r="F65" s="97"/>
      <c r="G65" s="90"/>
      <c r="H65" s="98"/>
      <c r="I65" s="92"/>
      <c r="J65" s="100"/>
      <c r="K65" s="79"/>
    </row>
    <row r="66" spans="2:11" x14ac:dyDescent="0.45">
      <c r="B66" s="108" t="s">
        <v>46</v>
      </c>
      <c r="C66" s="95"/>
      <c r="D66" s="92"/>
      <c r="E66" s="92"/>
      <c r="F66" s="92"/>
      <c r="G66" s="92"/>
      <c r="H66" s="84" t="s">
        <v>42</v>
      </c>
      <c r="I66" s="92"/>
      <c r="J66" s="100"/>
      <c r="K66" s="79"/>
    </row>
    <row r="67" spans="2:11" x14ac:dyDescent="0.45">
      <c r="B67" s="85" t="s">
        <v>66</v>
      </c>
      <c r="C67" s="109"/>
      <c r="D67" s="87">
        <v>0.63194444444444442</v>
      </c>
      <c r="E67" s="88">
        <v>0.75</v>
      </c>
      <c r="F67" s="89">
        <f>E67-D67</f>
        <v>0.11805555555555558</v>
      </c>
      <c r="G67" s="110"/>
      <c r="H67" s="106">
        <v>0</v>
      </c>
      <c r="I67" s="92"/>
      <c r="J67" s="111">
        <f>F67*H67</f>
        <v>0</v>
      </c>
      <c r="K67" s="79"/>
    </row>
    <row r="68" spans="2:11" x14ac:dyDescent="0.45">
      <c r="B68" s="85" t="s">
        <v>47</v>
      </c>
      <c r="C68" s="109"/>
      <c r="D68" s="87">
        <v>0.63194444444444442</v>
      </c>
      <c r="E68" s="88">
        <v>0.77083333333333337</v>
      </c>
      <c r="F68" s="89">
        <f>E68-D68</f>
        <v>0.13888888888888895</v>
      </c>
      <c r="G68" s="110"/>
      <c r="H68" s="106">
        <v>0</v>
      </c>
      <c r="I68" s="92"/>
      <c r="J68" s="111">
        <f>F68*H68</f>
        <v>0</v>
      </c>
      <c r="K68" s="79"/>
    </row>
    <row r="69" spans="2:11" x14ac:dyDescent="0.45">
      <c r="B69" s="112" t="s">
        <v>48</v>
      </c>
      <c r="C69" s="112"/>
      <c r="D69" s="87">
        <v>0.63194444444444442</v>
      </c>
      <c r="E69" s="88">
        <v>0.77083333333333337</v>
      </c>
      <c r="F69" s="89">
        <f>E69-D69</f>
        <v>0.13888888888888895</v>
      </c>
      <c r="G69" s="113"/>
      <c r="H69" s="106"/>
      <c r="I69" s="92"/>
      <c r="J69" s="111">
        <f t="shared" ref="J69:J73" si="3">F69*H69</f>
        <v>0</v>
      </c>
      <c r="K69" s="79"/>
    </row>
    <row r="70" spans="2:11" x14ac:dyDescent="0.45">
      <c r="B70" s="86" t="s">
        <v>49</v>
      </c>
      <c r="C70" s="109"/>
      <c r="D70" s="87"/>
      <c r="E70" s="88"/>
      <c r="F70" s="89"/>
      <c r="G70" s="110"/>
      <c r="H70" s="106"/>
      <c r="I70" s="92"/>
      <c r="J70" s="111">
        <f t="shared" si="3"/>
        <v>0</v>
      </c>
      <c r="K70" s="79"/>
    </row>
    <row r="71" spans="2:11" x14ac:dyDescent="0.45">
      <c r="B71" s="86" t="s">
        <v>50</v>
      </c>
      <c r="C71" s="109"/>
      <c r="D71" s="87"/>
      <c r="E71" s="88"/>
      <c r="F71" s="89"/>
      <c r="G71" s="110"/>
      <c r="H71" s="106"/>
      <c r="I71" s="92"/>
      <c r="J71" s="111">
        <f t="shared" si="3"/>
        <v>0</v>
      </c>
      <c r="K71" s="79"/>
    </row>
    <row r="72" spans="2:11" x14ac:dyDescent="0.45">
      <c r="B72" s="86" t="s">
        <v>51</v>
      </c>
      <c r="C72" s="109"/>
      <c r="D72" s="87"/>
      <c r="E72" s="88"/>
      <c r="F72" s="89"/>
      <c r="G72" s="110"/>
      <c r="H72" s="106"/>
      <c r="I72" s="92"/>
      <c r="J72" s="111">
        <f t="shared" si="3"/>
        <v>0</v>
      </c>
      <c r="K72" s="79"/>
    </row>
    <row r="73" spans="2:11" x14ac:dyDescent="0.45">
      <c r="B73" s="86" t="s">
        <v>52</v>
      </c>
      <c r="C73" s="109"/>
      <c r="D73" s="87"/>
      <c r="E73" s="88"/>
      <c r="F73" s="89"/>
      <c r="G73" s="110"/>
      <c r="H73" s="106"/>
      <c r="I73" s="92"/>
      <c r="J73" s="111">
        <f t="shared" si="3"/>
        <v>0</v>
      </c>
      <c r="K73" s="79"/>
    </row>
    <row r="75" spans="2:11" x14ac:dyDescent="0.45">
      <c r="B75" s="114"/>
      <c r="C75" s="114"/>
      <c r="D75" s="115"/>
      <c r="E75" s="115"/>
      <c r="F75" s="115"/>
      <c r="G75" s="115"/>
      <c r="H75" s="98"/>
      <c r="I75" s="92"/>
      <c r="J75" s="100"/>
      <c r="K75" s="79"/>
    </row>
    <row r="76" spans="2:11" x14ac:dyDescent="0.45">
      <c r="B76" s="83" t="s">
        <v>53</v>
      </c>
      <c r="C76" s="83"/>
      <c r="D76" s="84"/>
      <c r="E76" s="84"/>
      <c r="F76" s="84"/>
      <c r="G76" s="84"/>
      <c r="H76" s="84" t="s">
        <v>54</v>
      </c>
      <c r="I76" s="92"/>
      <c r="J76" s="100"/>
      <c r="K76" s="79"/>
    </row>
    <row r="77" spans="2:11" x14ac:dyDescent="0.45">
      <c r="B77" s="95" t="s">
        <v>55</v>
      </c>
      <c r="C77" s="83"/>
      <c r="D77" s="87">
        <v>0.34027777777777779</v>
      </c>
      <c r="E77" s="88">
        <v>0.35069444444444442</v>
      </c>
      <c r="F77" s="89">
        <f>E77-D77</f>
        <v>1.041666666666663E-2</v>
      </c>
      <c r="G77" s="90"/>
      <c r="H77" s="91">
        <v>35</v>
      </c>
      <c r="I77" s="92"/>
      <c r="J77" s="96">
        <f>F77*H77</f>
        <v>0.36458333333333204</v>
      </c>
      <c r="K77" s="79"/>
    </row>
    <row r="78" spans="2:11" x14ac:dyDescent="0.45">
      <c r="B78" s="86" t="s">
        <v>56</v>
      </c>
      <c r="C78" s="86"/>
      <c r="D78" s="87">
        <v>0.63194444444444442</v>
      </c>
      <c r="E78" s="88">
        <v>0.6875</v>
      </c>
      <c r="F78" s="89">
        <f>E78-D78</f>
        <v>5.555555555555558E-2</v>
      </c>
      <c r="G78" s="90"/>
      <c r="H78" s="91">
        <v>18</v>
      </c>
      <c r="I78" s="92"/>
      <c r="J78" s="96">
        <f>F78*H78</f>
        <v>1.0000000000000004</v>
      </c>
      <c r="K78" s="79"/>
    </row>
    <row r="79" spans="2:11" x14ac:dyDescent="0.45">
      <c r="B79" s="86" t="s">
        <v>57</v>
      </c>
      <c r="C79" s="86"/>
      <c r="D79" s="87">
        <v>0.63194444444444442</v>
      </c>
      <c r="E79" s="88">
        <v>0.6875</v>
      </c>
      <c r="F79" s="89">
        <f>E79-D79</f>
        <v>5.555555555555558E-2</v>
      </c>
      <c r="G79" s="90"/>
      <c r="H79" s="91">
        <v>4</v>
      </c>
      <c r="I79" s="92"/>
      <c r="J79" s="96">
        <f>F79*H79</f>
        <v>0.22222222222222232</v>
      </c>
      <c r="K79" s="79"/>
    </row>
    <row r="80" spans="2:11" x14ac:dyDescent="0.45">
      <c r="B80" s="86" t="s">
        <v>58</v>
      </c>
      <c r="C80" s="86"/>
      <c r="D80" s="87">
        <v>0.63194444444444442</v>
      </c>
      <c r="E80" s="88">
        <v>0.6875</v>
      </c>
      <c r="F80" s="89">
        <f>E80-D80</f>
        <v>5.555555555555558E-2</v>
      </c>
      <c r="G80" s="90"/>
      <c r="H80" s="91">
        <v>6</v>
      </c>
      <c r="I80" s="92"/>
      <c r="J80" s="96">
        <f>F80*H80</f>
        <v>0.33333333333333348</v>
      </c>
      <c r="K80" s="79"/>
    </row>
    <row r="81" spans="2:11" x14ac:dyDescent="0.45">
      <c r="B81" s="86"/>
      <c r="C81" s="86"/>
      <c r="D81" s="90"/>
      <c r="E81" s="90"/>
      <c r="F81" s="90"/>
      <c r="G81" s="90"/>
      <c r="H81" s="98"/>
      <c r="I81" s="92"/>
      <c r="J81" s="116"/>
    </row>
    <row r="82" spans="2:11" ht="18" x14ac:dyDescent="0.45">
      <c r="D82" s="117" t="s">
        <v>59</v>
      </c>
      <c r="E82" s="2"/>
      <c r="F82" s="2"/>
      <c r="G82" s="2"/>
      <c r="H82" s="2"/>
      <c r="I82" s="2"/>
      <c r="J82" s="118">
        <f>SUM(J49:J80)</f>
        <v>41.940972222222207</v>
      </c>
    </row>
    <row r="83" spans="2:11" x14ac:dyDescent="0.45">
      <c r="D83" s="2" t="s">
        <v>67</v>
      </c>
      <c r="E83" s="2"/>
      <c r="F83" s="2"/>
      <c r="G83" s="2"/>
      <c r="H83" s="2"/>
      <c r="I83" s="2"/>
      <c r="J83" s="2"/>
    </row>
    <row r="84" spans="2:11" ht="18" x14ac:dyDescent="0.45">
      <c r="D84" s="2"/>
      <c r="E84" s="2"/>
      <c r="F84" s="2"/>
      <c r="G84" s="2"/>
      <c r="H84" s="119" t="s">
        <v>61</v>
      </c>
      <c r="I84" s="120">
        <v>3.3333333333333333E-2</v>
      </c>
      <c r="J84" s="121">
        <f>I84*1265</f>
        <v>42.166666666666664</v>
      </c>
    </row>
    <row r="85" spans="2:11" ht="18" x14ac:dyDescent="0.45">
      <c r="D85" s="122" t="s">
        <v>62</v>
      </c>
      <c r="E85" s="2"/>
      <c r="F85" s="2"/>
      <c r="G85" s="2"/>
      <c r="H85" s="2"/>
      <c r="I85" s="2"/>
      <c r="J85" s="123">
        <f>J84-J82</f>
        <v>0.22569444444445708</v>
      </c>
    </row>
    <row r="86" spans="2:11" x14ac:dyDescent="0.45">
      <c r="D86" t="s">
        <v>63</v>
      </c>
    </row>
    <row r="90" spans="2:11" ht="28.5" x14ac:dyDescent="0.45">
      <c r="B90" s="189" t="s">
        <v>111</v>
      </c>
      <c r="C90" s="189"/>
      <c r="D90" s="189"/>
      <c r="E90" s="189"/>
      <c r="F90" s="189"/>
      <c r="G90" s="189"/>
      <c r="H90" s="189"/>
      <c r="I90" s="189"/>
      <c r="J90" s="189"/>
      <c r="K90" s="189"/>
    </row>
    <row r="92" spans="2:11" x14ac:dyDescent="0.45">
      <c r="B92" s="83" t="s">
        <v>26</v>
      </c>
      <c r="C92" s="83"/>
      <c r="D92" s="84" t="s">
        <v>27</v>
      </c>
      <c r="E92" s="84" t="s">
        <v>28</v>
      </c>
      <c r="F92" s="84" t="s">
        <v>29</v>
      </c>
      <c r="G92" s="84"/>
      <c r="H92" s="84" t="s">
        <v>30</v>
      </c>
      <c r="I92" s="84"/>
      <c r="J92" s="84" t="s">
        <v>31</v>
      </c>
      <c r="K92" s="79"/>
    </row>
    <row r="93" spans="2:11" x14ac:dyDescent="0.45">
      <c r="B93" s="85" t="s">
        <v>32</v>
      </c>
      <c r="C93" s="86" t="s">
        <v>33</v>
      </c>
      <c r="D93" s="87">
        <v>0.35069444444444442</v>
      </c>
      <c r="E93" s="88">
        <v>0.54166666666666663</v>
      </c>
      <c r="F93" s="89">
        <f>E93-D93</f>
        <v>0.19097222222222221</v>
      </c>
      <c r="G93" s="90"/>
      <c r="H93" s="91">
        <v>111</v>
      </c>
      <c r="I93" s="92"/>
      <c r="J93" s="93">
        <f>F93*H93</f>
        <v>21.197916666666664</v>
      </c>
      <c r="K93" s="94"/>
    </row>
    <row r="94" spans="2:11" x14ac:dyDescent="0.45">
      <c r="B94" s="86"/>
      <c r="C94" s="86" t="s">
        <v>34</v>
      </c>
      <c r="D94" s="87">
        <v>0.56944444444444442</v>
      </c>
      <c r="E94" s="88">
        <v>0.63194444444444442</v>
      </c>
      <c r="F94" s="89">
        <f>E94-D94</f>
        <v>6.25E-2</v>
      </c>
      <c r="G94" s="90"/>
      <c r="H94" s="91">
        <v>111</v>
      </c>
      <c r="I94" s="92"/>
      <c r="J94" s="93">
        <f>F94*H94</f>
        <v>6.9375</v>
      </c>
      <c r="K94" s="79"/>
    </row>
    <row r="95" spans="2:11" ht="28.5" x14ac:dyDescent="0.45">
      <c r="B95" s="95" t="s">
        <v>35</v>
      </c>
      <c r="C95" s="83"/>
      <c r="D95" s="87">
        <v>0.63194444444444442</v>
      </c>
      <c r="E95" s="88">
        <v>0.67361111111111116</v>
      </c>
      <c r="F95" s="89">
        <f>E95-D95</f>
        <v>4.1666666666666741E-2</v>
      </c>
      <c r="G95" s="90"/>
      <c r="H95" s="91">
        <v>0</v>
      </c>
      <c r="I95" s="92"/>
      <c r="J95" s="96">
        <f>F95*H95</f>
        <v>0</v>
      </c>
      <c r="K95" s="79"/>
    </row>
    <row r="96" spans="2:11" x14ac:dyDescent="0.45">
      <c r="B96" s="86"/>
      <c r="C96" s="86"/>
      <c r="D96" s="97"/>
      <c r="E96" s="97"/>
      <c r="F96" s="97"/>
      <c r="G96" s="90"/>
      <c r="H96" s="98"/>
      <c r="I96" s="92"/>
      <c r="J96" s="99"/>
      <c r="K96" s="79"/>
    </row>
    <row r="97" spans="2:11" x14ac:dyDescent="0.45">
      <c r="B97" s="83" t="s">
        <v>36</v>
      </c>
      <c r="C97" s="83"/>
      <c r="D97" s="84"/>
      <c r="E97" s="84"/>
      <c r="F97" s="84"/>
      <c r="G97" s="84"/>
      <c r="H97" s="84" t="s">
        <v>30</v>
      </c>
      <c r="I97" s="92"/>
      <c r="J97" s="100"/>
      <c r="K97" s="79"/>
    </row>
    <row r="98" spans="2:11" x14ac:dyDescent="0.45">
      <c r="B98" s="86" t="s">
        <v>37</v>
      </c>
      <c r="C98" s="86" t="s">
        <v>33</v>
      </c>
      <c r="D98" s="87">
        <v>0.35416666666666669</v>
      </c>
      <c r="E98" s="88">
        <v>0.5</v>
      </c>
      <c r="F98" s="89">
        <f>E98-D98</f>
        <v>0.14583333333333331</v>
      </c>
      <c r="G98" s="90"/>
      <c r="H98" s="91">
        <v>6</v>
      </c>
      <c r="I98" s="92"/>
      <c r="J98" s="93">
        <f>F98*H98</f>
        <v>0.87499999999999989</v>
      </c>
      <c r="K98" s="79"/>
    </row>
    <row r="99" spans="2:11" x14ac:dyDescent="0.45">
      <c r="B99" s="101" t="s">
        <v>38</v>
      </c>
      <c r="C99" s="86" t="s">
        <v>34</v>
      </c>
      <c r="D99" s="87">
        <v>0.52083333333333337</v>
      </c>
      <c r="E99" s="88">
        <v>0.625</v>
      </c>
      <c r="F99" s="89">
        <f>E99-D99</f>
        <v>0.10416666666666663</v>
      </c>
      <c r="G99" s="102"/>
      <c r="H99" s="91">
        <v>6</v>
      </c>
      <c r="I99" s="92"/>
      <c r="J99" s="93">
        <f>F99*H99</f>
        <v>0.62499999999999978</v>
      </c>
      <c r="K99" s="103"/>
    </row>
    <row r="100" spans="2:11" x14ac:dyDescent="0.45">
      <c r="B100" s="101"/>
      <c r="C100" s="86"/>
      <c r="D100" s="97"/>
      <c r="E100" s="97"/>
      <c r="F100" s="97"/>
      <c r="G100" s="102"/>
      <c r="H100" s="98"/>
      <c r="I100" s="92"/>
      <c r="J100" s="99"/>
      <c r="K100" s="103"/>
    </row>
    <row r="101" spans="2:11" x14ac:dyDescent="0.45">
      <c r="B101" s="83" t="s">
        <v>39</v>
      </c>
      <c r="C101" s="83"/>
      <c r="D101" s="84"/>
      <c r="E101" s="84"/>
      <c r="F101" s="84"/>
      <c r="G101" s="84"/>
      <c r="H101" s="84" t="s">
        <v>40</v>
      </c>
      <c r="I101" s="92"/>
      <c r="J101" s="100"/>
      <c r="K101" s="79"/>
    </row>
    <row r="102" spans="2:11" ht="28.5" x14ac:dyDescent="0.45">
      <c r="B102" s="104" t="s">
        <v>64</v>
      </c>
      <c r="C102" s="86"/>
      <c r="D102" s="87">
        <v>0.63194444444444442</v>
      </c>
      <c r="E102" s="88">
        <v>0.66666666666666663</v>
      </c>
      <c r="F102" s="89">
        <f>E102-D102</f>
        <v>3.472222222222221E-2</v>
      </c>
      <c r="G102" s="90"/>
      <c r="H102" s="91">
        <v>20</v>
      </c>
      <c r="I102" s="92"/>
      <c r="J102" s="93">
        <f>F102*H102</f>
        <v>0.6944444444444442</v>
      </c>
      <c r="K102" s="79"/>
    </row>
    <row r="103" spans="2:11" x14ac:dyDescent="0.45">
      <c r="B103" s="95"/>
      <c r="C103" s="95"/>
      <c r="D103" s="92"/>
      <c r="E103" s="92"/>
      <c r="F103" s="92"/>
      <c r="G103" s="92"/>
      <c r="H103" s="92"/>
      <c r="I103" s="92"/>
      <c r="J103" s="100"/>
      <c r="K103" s="103"/>
    </row>
    <row r="104" spans="2:11" x14ac:dyDescent="0.45">
      <c r="B104" s="83" t="s">
        <v>41</v>
      </c>
      <c r="C104" s="83"/>
      <c r="D104" s="84"/>
      <c r="E104" s="84"/>
      <c r="F104" s="84"/>
      <c r="G104" s="84"/>
      <c r="H104" s="84" t="s">
        <v>42</v>
      </c>
      <c r="I104" s="92"/>
      <c r="J104" s="100"/>
      <c r="K104" s="79"/>
    </row>
    <row r="105" spans="2:11" x14ac:dyDescent="0.45">
      <c r="B105" s="85" t="s">
        <v>43</v>
      </c>
      <c r="C105" s="86"/>
      <c r="D105" s="87">
        <v>0.63194444444444442</v>
      </c>
      <c r="E105" s="88">
        <v>0.77083333333333337</v>
      </c>
      <c r="F105" s="105">
        <f>E105-D105</f>
        <v>0.13888888888888895</v>
      </c>
      <c r="G105" s="90"/>
      <c r="H105" s="106">
        <v>0</v>
      </c>
      <c r="I105" s="92"/>
      <c r="J105" s="107">
        <f>F105*H105</f>
        <v>0</v>
      </c>
      <c r="K105" s="79"/>
    </row>
    <row r="106" spans="2:11" x14ac:dyDescent="0.45">
      <c r="B106" s="85" t="s">
        <v>44</v>
      </c>
      <c r="C106" s="86"/>
      <c r="D106" s="87">
        <v>0.63194444444444442</v>
      </c>
      <c r="E106" s="88">
        <v>0.77083333333333337</v>
      </c>
      <c r="F106" s="105">
        <f>E106-D106</f>
        <v>0.13888888888888895</v>
      </c>
      <c r="G106" s="90"/>
      <c r="H106" s="106">
        <v>1</v>
      </c>
      <c r="I106" s="92"/>
      <c r="J106" s="107">
        <f t="shared" ref="J106:J108" si="4">F106*H106</f>
        <v>0.13888888888888895</v>
      </c>
      <c r="K106" s="79"/>
    </row>
    <row r="107" spans="2:11" x14ac:dyDescent="0.45">
      <c r="B107" s="85" t="s">
        <v>45</v>
      </c>
      <c r="C107" s="86"/>
      <c r="D107" s="87">
        <v>0.63194444444444442</v>
      </c>
      <c r="E107" s="88">
        <v>0.77083333333333337</v>
      </c>
      <c r="F107" s="105">
        <f>E107-D107</f>
        <v>0.13888888888888895</v>
      </c>
      <c r="G107" s="90"/>
      <c r="H107" s="106">
        <v>1</v>
      </c>
      <c r="I107" s="92"/>
      <c r="J107" s="107">
        <f t="shared" si="4"/>
        <v>0.13888888888888895</v>
      </c>
      <c r="K107" s="79"/>
    </row>
    <row r="108" spans="2:11" x14ac:dyDescent="0.45">
      <c r="B108" s="85" t="s">
        <v>65</v>
      </c>
      <c r="C108" s="86"/>
      <c r="D108" s="87">
        <v>0.63194444444444442</v>
      </c>
      <c r="E108" s="88">
        <v>0.77083333333333337</v>
      </c>
      <c r="F108" s="89">
        <f>E108-D108</f>
        <v>0.13888888888888895</v>
      </c>
      <c r="G108" s="90"/>
      <c r="H108" s="106">
        <v>0</v>
      </c>
      <c r="I108" s="92"/>
      <c r="J108" s="111">
        <f t="shared" si="4"/>
        <v>0</v>
      </c>
      <c r="K108" s="79"/>
    </row>
    <row r="109" spans="2:11" x14ac:dyDescent="0.45">
      <c r="B109" s="86"/>
      <c r="C109" s="86"/>
      <c r="D109" s="97"/>
      <c r="E109" s="97"/>
      <c r="F109" s="97"/>
      <c r="G109" s="90"/>
      <c r="H109" s="98"/>
      <c r="I109" s="92"/>
      <c r="J109" s="100"/>
      <c r="K109" s="79"/>
    </row>
    <row r="110" spans="2:11" x14ac:dyDescent="0.45">
      <c r="B110" s="108" t="s">
        <v>46</v>
      </c>
      <c r="C110" s="95"/>
      <c r="D110" s="92"/>
      <c r="E110" s="92"/>
      <c r="F110" s="92"/>
      <c r="G110" s="92"/>
      <c r="H110" s="84" t="s">
        <v>42</v>
      </c>
      <c r="I110" s="92"/>
      <c r="J110" s="100"/>
      <c r="K110" s="79"/>
    </row>
    <row r="111" spans="2:11" x14ac:dyDescent="0.45">
      <c r="B111" s="85" t="s">
        <v>66</v>
      </c>
      <c r="C111" s="109"/>
      <c r="D111" s="87">
        <v>0.63194444444444442</v>
      </c>
      <c r="E111" s="88">
        <v>0.75</v>
      </c>
      <c r="F111" s="89">
        <f>E111-D111</f>
        <v>0.11805555555555558</v>
      </c>
      <c r="G111" s="110"/>
      <c r="H111" s="106">
        <v>0</v>
      </c>
      <c r="I111" s="92"/>
      <c r="J111" s="111">
        <f>F111*H111</f>
        <v>0</v>
      </c>
      <c r="K111" s="79"/>
    </row>
    <row r="112" spans="2:11" x14ac:dyDescent="0.45">
      <c r="B112" s="85" t="s">
        <v>47</v>
      </c>
      <c r="C112" s="109"/>
      <c r="D112" s="87">
        <v>0.63194444444444442</v>
      </c>
      <c r="E112" s="88">
        <v>0.77083333333333337</v>
      </c>
      <c r="F112" s="89">
        <f>E112-D112</f>
        <v>0.13888888888888895</v>
      </c>
      <c r="G112" s="110"/>
      <c r="H112" s="106">
        <v>0</v>
      </c>
      <c r="I112" s="92"/>
      <c r="J112" s="111">
        <f>F112*H112</f>
        <v>0</v>
      </c>
      <c r="K112" s="79"/>
    </row>
    <row r="113" spans="2:11" x14ac:dyDescent="0.45">
      <c r="B113" s="112" t="s">
        <v>48</v>
      </c>
      <c r="C113" s="112"/>
      <c r="D113" s="87">
        <v>0.63194444444444442</v>
      </c>
      <c r="E113" s="88">
        <v>0.77083333333333337</v>
      </c>
      <c r="F113" s="89">
        <f>E113-D113</f>
        <v>0.13888888888888895</v>
      </c>
      <c r="G113" s="113"/>
      <c r="H113" s="106"/>
      <c r="I113" s="92"/>
      <c r="J113" s="111">
        <f t="shared" ref="J113:J117" si="5">F113*H113</f>
        <v>0</v>
      </c>
      <c r="K113" s="79"/>
    </row>
    <row r="114" spans="2:11" x14ac:dyDescent="0.45">
      <c r="B114" s="86" t="s">
        <v>49</v>
      </c>
      <c r="C114" s="109"/>
      <c r="D114" s="87"/>
      <c r="E114" s="88"/>
      <c r="F114" s="89"/>
      <c r="G114" s="110"/>
      <c r="H114" s="106"/>
      <c r="I114" s="92"/>
      <c r="J114" s="111">
        <f t="shared" si="5"/>
        <v>0</v>
      </c>
      <c r="K114" s="79"/>
    </row>
    <row r="115" spans="2:11" x14ac:dyDescent="0.45">
      <c r="B115" s="86" t="s">
        <v>50</v>
      </c>
      <c r="C115" s="109"/>
      <c r="D115" s="87"/>
      <c r="E115" s="88"/>
      <c r="F115" s="89"/>
      <c r="G115" s="110"/>
      <c r="H115" s="106"/>
      <c r="I115" s="92"/>
      <c r="J115" s="111">
        <f t="shared" si="5"/>
        <v>0</v>
      </c>
      <c r="K115" s="79"/>
    </row>
    <row r="116" spans="2:11" x14ac:dyDescent="0.45">
      <c r="B116" s="86" t="s">
        <v>51</v>
      </c>
      <c r="C116" s="109"/>
      <c r="D116" s="87"/>
      <c r="E116" s="88"/>
      <c r="F116" s="89"/>
      <c r="G116" s="110"/>
      <c r="H116" s="106"/>
      <c r="I116" s="92"/>
      <c r="J116" s="111">
        <f t="shared" si="5"/>
        <v>0</v>
      </c>
      <c r="K116" s="79"/>
    </row>
    <row r="117" spans="2:11" x14ac:dyDescent="0.45">
      <c r="B117" s="86" t="s">
        <v>52</v>
      </c>
      <c r="C117" s="109"/>
      <c r="D117" s="87"/>
      <c r="E117" s="88"/>
      <c r="F117" s="89"/>
      <c r="G117" s="110"/>
      <c r="H117" s="106"/>
      <c r="I117" s="92"/>
      <c r="J117" s="111">
        <f t="shared" si="5"/>
        <v>0</v>
      </c>
      <c r="K117" s="79"/>
    </row>
    <row r="119" spans="2:11" x14ac:dyDescent="0.45">
      <c r="B119" s="114"/>
      <c r="C119" s="114"/>
      <c r="D119" s="115"/>
      <c r="E119" s="115"/>
      <c r="F119" s="115"/>
      <c r="G119" s="115"/>
      <c r="H119" s="98"/>
      <c r="I119" s="92"/>
      <c r="J119" s="100"/>
      <c r="K119" s="79"/>
    </row>
    <row r="120" spans="2:11" x14ac:dyDescent="0.45">
      <c r="B120" s="83" t="s">
        <v>53</v>
      </c>
      <c r="C120" s="83"/>
      <c r="D120" s="84"/>
      <c r="E120" s="84"/>
      <c r="F120" s="84"/>
      <c r="G120" s="84"/>
      <c r="H120" s="84" t="s">
        <v>54</v>
      </c>
      <c r="I120" s="92"/>
      <c r="J120" s="100"/>
      <c r="K120" s="79"/>
    </row>
    <row r="121" spans="2:11" x14ac:dyDescent="0.45">
      <c r="B121" s="95" t="s">
        <v>55</v>
      </c>
      <c r="C121" s="83"/>
      <c r="D121" s="87">
        <v>0.34027777777777779</v>
      </c>
      <c r="E121" s="88">
        <v>0.35069444444444442</v>
      </c>
      <c r="F121" s="89">
        <f>E121-D121</f>
        <v>1.041666666666663E-2</v>
      </c>
      <c r="G121" s="90"/>
      <c r="H121" s="91">
        <v>35</v>
      </c>
      <c r="I121" s="92"/>
      <c r="J121" s="96">
        <f>F121*H121</f>
        <v>0.36458333333333204</v>
      </c>
      <c r="K121" s="79"/>
    </row>
    <row r="122" spans="2:11" x14ac:dyDescent="0.45">
      <c r="B122" s="86" t="s">
        <v>56</v>
      </c>
      <c r="C122" s="86"/>
      <c r="D122" s="87">
        <v>0.63194444444444442</v>
      </c>
      <c r="E122" s="88">
        <v>0.6875</v>
      </c>
      <c r="F122" s="89">
        <f>E122-D122</f>
        <v>5.555555555555558E-2</v>
      </c>
      <c r="G122" s="90"/>
      <c r="H122" s="91">
        <v>0</v>
      </c>
      <c r="I122" s="92"/>
      <c r="J122" s="96">
        <f>F122*H122</f>
        <v>0</v>
      </c>
      <c r="K122" s="79"/>
    </row>
    <row r="123" spans="2:11" x14ac:dyDescent="0.45">
      <c r="B123" s="86" t="s">
        <v>57</v>
      </c>
      <c r="C123" s="86"/>
      <c r="D123" s="87">
        <v>0.63194444444444442</v>
      </c>
      <c r="E123" s="88">
        <v>0.6875</v>
      </c>
      <c r="F123" s="89">
        <f>E123-D123</f>
        <v>5.555555555555558E-2</v>
      </c>
      <c r="G123" s="90"/>
      <c r="H123" s="91">
        <v>0</v>
      </c>
      <c r="I123" s="92"/>
      <c r="J123" s="96">
        <f>F123*H123</f>
        <v>0</v>
      </c>
      <c r="K123" s="79"/>
    </row>
    <row r="124" spans="2:11" x14ac:dyDescent="0.45">
      <c r="B124" s="86" t="s">
        <v>58</v>
      </c>
      <c r="C124" s="86"/>
      <c r="D124" s="87">
        <v>0.63194444444444442</v>
      </c>
      <c r="E124" s="88">
        <v>0.6875</v>
      </c>
      <c r="F124" s="89">
        <f>E124-D124</f>
        <v>5.555555555555558E-2</v>
      </c>
      <c r="G124" s="90"/>
      <c r="H124" s="91">
        <v>0</v>
      </c>
      <c r="I124" s="92"/>
      <c r="J124" s="96">
        <f>F124*H124</f>
        <v>0</v>
      </c>
      <c r="K124" s="79"/>
    </row>
    <row r="125" spans="2:11" x14ac:dyDescent="0.45">
      <c r="B125" s="86"/>
      <c r="C125" s="86"/>
      <c r="D125" s="90"/>
      <c r="E125" s="90"/>
      <c r="F125" s="90"/>
      <c r="G125" s="90"/>
      <c r="H125" s="98"/>
      <c r="I125" s="92"/>
      <c r="J125" s="116"/>
    </row>
    <row r="126" spans="2:11" ht="18" x14ac:dyDescent="0.45">
      <c r="D126" s="117" t="s">
        <v>59</v>
      </c>
      <c r="E126" s="2"/>
      <c r="F126" s="2"/>
      <c r="G126" s="2"/>
      <c r="H126" s="2"/>
      <c r="I126" s="2"/>
      <c r="J126" s="118">
        <f>SUM(J93:J124)</f>
        <v>30.972222222222218</v>
      </c>
    </row>
    <row r="127" spans="2:11" x14ac:dyDescent="0.45">
      <c r="D127" s="2" t="s">
        <v>68</v>
      </c>
      <c r="E127" s="2"/>
      <c r="F127" s="2"/>
      <c r="G127" s="2"/>
      <c r="H127" s="2"/>
      <c r="I127" s="2"/>
      <c r="J127" s="2"/>
    </row>
    <row r="128" spans="2:11" ht="18" x14ac:dyDescent="0.45">
      <c r="D128" s="2"/>
      <c r="E128" s="2"/>
      <c r="F128" s="2"/>
      <c r="G128" s="2"/>
      <c r="H128" s="119" t="s">
        <v>61</v>
      </c>
      <c r="I128" s="120">
        <v>2.5000000000000001E-2</v>
      </c>
      <c r="J128" s="121">
        <f>I128*1265</f>
        <v>31.625</v>
      </c>
    </row>
    <row r="129" spans="2:11" ht="18" x14ac:dyDescent="0.45">
      <c r="D129" s="122" t="s">
        <v>62</v>
      </c>
      <c r="E129" s="2"/>
      <c r="F129" s="2"/>
      <c r="G129" s="2"/>
      <c r="H129" s="2"/>
      <c r="I129" s="2"/>
      <c r="J129" s="123">
        <f>J128-J126</f>
        <v>0.65277777777778212</v>
      </c>
    </row>
    <row r="130" spans="2:11" x14ac:dyDescent="0.45">
      <c r="D130" t="s">
        <v>63</v>
      </c>
    </row>
    <row r="133" spans="2:11" ht="28.5" x14ac:dyDescent="0.45">
      <c r="B133" s="189" t="s">
        <v>112</v>
      </c>
      <c r="C133" s="189"/>
      <c r="D133" s="189"/>
      <c r="E133" s="189"/>
      <c r="F133" s="189"/>
      <c r="G133" s="189"/>
      <c r="H133" s="189"/>
      <c r="I133" s="189"/>
      <c r="J133" s="189"/>
      <c r="K133" s="189"/>
    </row>
    <row r="135" spans="2:11" x14ac:dyDescent="0.45">
      <c r="B135" s="83" t="s">
        <v>26</v>
      </c>
      <c r="C135" s="83"/>
      <c r="D135" s="84" t="s">
        <v>27</v>
      </c>
      <c r="E135" s="84" t="s">
        <v>28</v>
      </c>
      <c r="F135" s="84" t="s">
        <v>29</v>
      </c>
      <c r="G135" s="84"/>
      <c r="H135" s="84" t="s">
        <v>30</v>
      </c>
      <c r="I135" s="84"/>
      <c r="J135" s="84" t="s">
        <v>31</v>
      </c>
      <c r="K135" s="79"/>
    </row>
    <row r="136" spans="2:11" x14ac:dyDescent="0.45">
      <c r="B136" s="85" t="s">
        <v>32</v>
      </c>
      <c r="C136" s="86" t="s">
        <v>33</v>
      </c>
      <c r="D136" s="87">
        <v>0.35069444444444442</v>
      </c>
      <c r="E136" s="88">
        <v>0.54166666666666663</v>
      </c>
      <c r="F136" s="89">
        <f>E136-D136</f>
        <v>0.19097222222222221</v>
      </c>
      <c r="G136" s="90"/>
      <c r="H136" s="91">
        <v>112</v>
      </c>
      <c r="I136" s="92"/>
      <c r="J136" s="93">
        <f>F136*H136</f>
        <v>21.388888888888886</v>
      </c>
      <c r="K136" s="94"/>
    </row>
    <row r="137" spans="2:11" x14ac:dyDescent="0.45">
      <c r="B137" s="86"/>
      <c r="C137" s="86" t="s">
        <v>34</v>
      </c>
      <c r="D137" s="87">
        <v>0.56944444444444442</v>
      </c>
      <c r="E137" s="88">
        <v>0.63194444444444442</v>
      </c>
      <c r="F137" s="89">
        <f>E137-D137</f>
        <v>6.25E-2</v>
      </c>
      <c r="G137" s="90"/>
      <c r="H137" s="91">
        <v>112</v>
      </c>
      <c r="I137" s="92"/>
      <c r="J137" s="93">
        <f>F137*H137</f>
        <v>7</v>
      </c>
      <c r="K137" s="79"/>
    </row>
    <row r="138" spans="2:11" ht="28.5" x14ac:dyDescent="0.45">
      <c r="B138" s="95" t="s">
        <v>35</v>
      </c>
      <c r="C138" s="83"/>
      <c r="D138" s="87">
        <v>0.63194444444444442</v>
      </c>
      <c r="E138" s="88">
        <v>0.67361111111111116</v>
      </c>
      <c r="F138" s="89">
        <f>E138-D138</f>
        <v>4.1666666666666741E-2</v>
      </c>
      <c r="G138" s="90"/>
      <c r="H138" s="91">
        <v>0</v>
      </c>
      <c r="I138" s="92"/>
      <c r="J138" s="96">
        <f>F138*H138</f>
        <v>0</v>
      </c>
      <c r="K138" s="79"/>
    </row>
    <row r="139" spans="2:11" x14ac:dyDescent="0.45">
      <c r="B139" s="86"/>
      <c r="C139" s="86"/>
      <c r="D139" s="97"/>
      <c r="E139" s="97"/>
      <c r="F139" s="97"/>
      <c r="G139" s="90"/>
      <c r="H139" s="98"/>
      <c r="I139" s="92"/>
      <c r="J139" s="99"/>
      <c r="K139" s="79"/>
    </row>
    <row r="140" spans="2:11" x14ac:dyDescent="0.45">
      <c r="B140" s="83" t="s">
        <v>36</v>
      </c>
      <c r="C140" s="83"/>
      <c r="D140" s="84"/>
      <c r="E140" s="84"/>
      <c r="F140" s="84"/>
      <c r="G140" s="84"/>
      <c r="H140" s="84" t="s">
        <v>30</v>
      </c>
      <c r="I140" s="92"/>
      <c r="J140" s="100"/>
      <c r="K140" s="79"/>
    </row>
    <row r="141" spans="2:11" x14ac:dyDescent="0.45">
      <c r="B141" s="86" t="s">
        <v>37</v>
      </c>
      <c r="C141" s="86" t="s">
        <v>33</v>
      </c>
      <c r="D141" s="87">
        <v>0.35416666666666669</v>
      </c>
      <c r="E141" s="88">
        <v>0.5</v>
      </c>
      <c r="F141" s="89">
        <f>E141-D141</f>
        <v>0.14583333333333331</v>
      </c>
      <c r="G141" s="90"/>
      <c r="H141" s="91">
        <v>4</v>
      </c>
      <c r="I141" s="92"/>
      <c r="J141" s="93">
        <f>F141*H141</f>
        <v>0.58333333333333326</v>
      </c>
      <c r="K141" s="79"/>
    </row>
    <row r="142" spans="2:11" x14ac:dyDescent="0.45">
      <c r="B142" s="101" t="s">
        <v>38</v>
      </c>
      <c r="C142" s="86" t="s">
        <v>34</v>
      </c>
      <c r="D142" s="87">
        <v>0.52083333333333337</v>
      </c>
      <c r="E142" s="88">
        <v>0.625</v>
      </c>
      <c r="F142" s="89">
        <f>E142-D142</f>
        <v>0.10416666666666663</v>
      </c>
      <c r="G142" s="102"/>
      <c r="H142" s="91">
        <v>4</v>
      </c>
      <c r="I142" s="92"/>
      <c r="J142" s="93">
        <f>F142*H142</f>
        <v>0.41666666666666652</v>
      </c>
      <c r="K142" s="103"/>
    </row>
    <row r="143" spans="2:11" x14ac:dyDescent="0.45">
      <c r="B143" s="101"/>
      <c r="C143" s="86"/>
      <c r="D143" s="97"/>
      <c r="E143" s="97"/>
      <c r="F143" s="97"/>
      <c r="G143" s="102"/>
      <c r="H143" s="98"/>
      <c r="I143" s="92"/>
      <c r="J143" s="99"/>
      <c r="K143" s="103"/>
    </row>
    <row r="144" spans="2:11" x14ac:dyDescent="0.45">
      <c r="B144" s="83" t="s">
        <v>39</v>
      </c>
      <c r="C144" s="83"/>
      <c r="D144" s="84"/>
      <c r="E144" s="84"/>
      <c r="F144" s="84"/>
      <c r="G144" s="84"/>
      <c r="H144" s="84" t="s">
        <v>40</v>
      </c>
      <c r="I144" s="92"/>
      <c r="J144" s="100"/>
      <c r="K144" s="79"/>
    </row>
    <row r="145" spans="2:11" ht="28.5" x14ac:dyDescent="0.45">
      <c r="B145" s="104" t="s">
        <v>64</v>
      </c>
      <c r="C145" s="86"/>
      <c r="D145" s="87">
        <v>0.63194444444444442</v>
      </c>
      <c r="E145" s="88">
        <v>0.66666666666666663</v>
      </c>
      <c r="F145" s="89">
        <f>E145-D145</f>
        <v>3.472222222222221E-2</v>
      </c>
      <c r="G145" s="90"/>
      <c r="H145" s="91">
        <v>20</v>
      </c>
      <c r="I145" s="92"/>
      <c r="J145" s="93">
        <f>F145*H145</f>
        <v>0.6944444444444442</v>
      </c>
      <c r="K145" s="79"/>
    </row>
    <row r="146" spans="2:11" x14ac:dyDescent="0.45">
      <c r="B146" s="95"/>
      <c r="C146" s="95"/>
      <c r="D146" s="92"/>
      <c r="E146" s="92"/>
      <c r="F146" s="92"/>
      <c r="G146" s="92"/>
      <c r="H146" s="92"/>
      <c r="I146" s="92"/>
      <c r="J146" s="100"/>
      <c r="K146" s="103"/>
    </row>
    <row r="147" spans="2:11" x14ac:dyDescent="0.45">
      <c r="B147" s="83" t="s">
        <v>41</v>
      </c>
      <c r="C147" s="83"/>
      <c r="D147" s="84"/>
      <c r="E147" s="84"/>
      <c r="F147" s="84"/>
      <c r="G147" s="84"/>
      <c r="H147" s="84" t="s">
        <v>42</v>
      </c>
      <c r="I147" s="92"/>
      <c r="J147" s="100"/>
      <c r="K147" s="79"/>
    </row>
    <row r="148" spans="2:11" x14ac:dyDescent="0.45">
      <c r="B148" s="85" t="s">
        <v>43</v>
      </c>
      <c r="C148" s="86"/>
      <c r="D148" s="87">
        <v>0.63194444444444442</v>
      </c>
      <c r="E148" s="88">
        <v>0.77083333333333337</v>
      </c>
      <c r="F148" s="105">
        <f>E148-D148</f>
        <v>0.13888888888888895</v>
      </c>
      <c r="G148" s="90"/>
      <c r="H148" s="106">
        <v>0</v>
      </c>
      <c r="I148" s="92"/>
      <c r="J148" s="107">
        <f>F148*H148</f>
        <v>0</v>
      </c>
      <c r="K148" s="79"/>
    </row>
    <row r="149" spans="2:11" x14ac:dyDescent="0.45">
      <c r="B149" s="85" t="s">
        <v>44</v>
      </c>
      <c r="C149" s="86"/>
      <c r="D149" s="87">
        <v>0.63194444444444442</v>
      </c>
      <c r="E149" s="88">
        <v>0.77083333333333337</v>
      </c>
      <c r="F149" s="105">
        <f>E149-D149</f>
        <v>0.13888888888888895</v>
      </c>
      <c r="G149" s="90"/>
      <c r="H149" s="106">
        <v>1</v>
      </c>
      <c r="I149" s="92"/>
      <c r="J149" s="107">
        <f t="shared" ref="J149:J151" si="6">F149*H149</f>
        <v>0.13888888888888895</v>
      </c>
      <c r="K149" s="79"/>
    </row>
    <row r="150" spans="2:11" x14ac:dyDescent="0.45">
      <c r="B150" s="85" t="s">
        <v>45</v>
      </c>
      <c r="C150" s="86"/>
      <c r="D150" s="87">
        <v>0.63194444444444442</v>
      </c>
      <c r="E150" s="88">
        <v>0.77083333333333337</v>
      </c>
      <c r="F150" s="105">
        <f>E150-D150</f>
        <v>0.13888888888888895</v>
      </c>
      <c r="G150" s="90"/>
      <c r="H150" s="106">
        <v>1</v>
      </c>
      <c r="I150" s="92"/>
      <c r="J150" s="107">
        <f t="shared" si="6"/>
        <v>0.13888888888888895</v>
      </c>
      <c r="K150" s="79"/>
    </row>
    <row r="151" spans="2:11" x14ac:dyDescent="0.45">
      <c r="B151" s="85" t="s">
        <v>65</v>
      </c>
      <c r="C151" s="86"/>
      <c r="D151" s="87">
        <v>0.63194444444444442</v>
      </c>
      <c r="E151" s="88">
        <v>0.77083333333333337</v>
      </c>
      <c r="F151" s="89">
        <f>E151-D151</f>
        <v>0.13888888888888895</v>
      </c>
      <c r="G151" s="90"/>
      <c r="H151" s="106">
        <v>0</v>
      </c>
      <c r="I151" s="92"/>
      <c r="J151" s="111">
        <f t="shared" si="6"/>
        <v>0</v>
      </c>
      <c r="K151" s="79"/>
    </row>
    <row r="152" spans="2:11" x14ac:dyDescent="0.45">
      <c r="B152" s="86"/>
      <c r="C152" s="86"/>
      <c r="D152" s="97"/>
      <c r="E152" s="97"/>
      <c r="F152" s="97"/>
      <c r="G152" s="90"/>
      <c r="H152" s="98"/>
      <c r="I152" s="92"/>
      <c r="J152" s="100"/>
      <c r="K152" s="79"/>
    </row>
    <row r="153" spans="2:11" x14ac:dyDescent="0.45">
      <c r="B153" s="108" t="s">
        <v>46</v>
      </c>
      <c r="C153" s="95"/>
      <c r="D153" s="92"/>
      <c r="E153" s="92"/>
      <c r="F153" s="92"/>
      <c r="G153" s="92"/>
      <c r="H153" s="84" t="s">
        <v>42</v>
      </c>
      <c r="I153" s="92"/>
      <c r="J153" s="100"/>
      <c r="K153" s="79"/>
    </row>
    <row r="154" spans="2:11" x14ac:dyDescent="0.45">
      <c r="B154" s="85" t="s">
        <v>66</v>
      </c>
      <c r="C154" s="109"/>
      <c r="D154" s="87">
        <v>0.63194444444444442</v>
      </c>
      <c r="E154" s="88">
        <v>0.75</v>
      </c>
      <c r="F154" s="89">
        <f>E154-D154</f>
        <v>0.11805555555555558</v>
      </c>
      <c r="G154" s="110"/>
      <c r="H154" s="106">
        <v>0</v>
      </c>
      <c r="I154" s="92"/>
      <c r="J154" s="111">
        <f>F154*H154</f>
        <v>0</v>
      </c>
      <c r="K154" s="79"/>
    </row>
    <row r="155" spans="2:11" x14ac:dyDescent="0.45">
      <c r="B155" s="85" t="s">
        <v>47</v>
      </c>
      <c r="C155" s="109"/>
      <c r="D155" s="87">
        <v>0.63194444444444442</v>
      </c>
      <c r="E155" s="88">
        <v>0.77083333333333337</v>
      </c>
      <c r="F155" s="89">
        <f>E155-D155</f>
        <v>0.13888888888888895</v>
      </c>
      <c r="G155" s="110"/>
      <c r="H155" s="106">
        <v>0</v>
      </c>
      <c r="I155" s="92"/>
      <c r="J155" s="111">
        <f>F155*H155</f>
        <v>0</v>
      </c>
      <c r="K155" s="79"/>
    </row>
    <row r="156" spans="2:11" x14ac:dyDescent="0.45">
      <c r="B156" s="112" t="s">
        <v>48</v>
      </c>
      <c r="C156" s="112"/>
      <c r="D156" s="87">
        <v>0.63194444444444442</v>
      </c>
      <c r="E156" s="88">
        <v>0.77083333333333337</v>
      </c>
      <c r="F156" s="89">
        <f>E156-D156</f>
        <v>0.13888888888888895</v>
      </c>
      <c r="G156" s="113"/>
      <c r="H156" s="106"/>
      <c r="I156" s="92"/>
      <c r="J156" s="111">
        <f t="shared" ref="J156:J160" si="7">F156*H156</f>
        <v>0</v>
      </c>
      <c r="K156" s="79"/>
    </row>
    <row r="157" spans="2:11" x14ac:dyDescent="0.45">
      <c r="B157" s="86" t="s">
        <v>49</v>
      </c>
      <c r="C157" s="109"/>
      <c r="D157" s="87"/>
      <c r="E157" s="88"/>
      <c r="F157" s="89"/>
      <c r="G157" s="110"/>
      <c r="H157" s="106"/>
      <c r="I157" s="92"/>
      <c r="J157" s="111">
        <f t="shared" si="7"/>
        <v>0</v>
      </c>
      <c r="K157" s="79"/>
    </row>
    <row r="158" spans="2:11" x14ac:dyDescent="0.45">
      <c r="B158" s="86" t="s">
        <v>50</v>
      </c>
      <c r="C158" s="109"/>
      <c r="D158" s="87"/>
      <c r="E158" s="88"/>
      <c r="F158" s="89"/>
      <c r="G158" s="110"/>
      <c r="H158" s="106"/>
      <c r="I158" s="92"/>
      <c r="J158" s="111">
        <f t="shared" si="7"/>
        <v>0</v>
      </c>
      <c r="K158" s="79"/>
    </row>
    <row r="159" spans="2:11" x14ac:dyDescent="0.45">
      <c r="B159" s="86" t="s">
        <v>51</v>
      </c>
      <c r="C159" s="109"/>
      <c r="D159" s="87"/>
      <c r="E159" s="88"/>
      <c r="F159" s="89"/>
      <c r="G159" s="110"/>
      <c r="H159" s="106"/>
      <c r="I159" s="92"/>
      <c r="J159" s="111">
        <f t="shared" si="7"/>
        <v>0</v>
      </c>
      <c r="K159" s="79"/>
    </row>
    <row r="160" spans="2:11" x14ac:dyDescent="0.45">
      <c r="B160" s="86" t="s">
        <v>52</v>
      </c>
      <c r="C160" s="109"/>
      <c r="D160" s="87"/>
      <c r="E160" s="88"/>
      <c r="F160" s="89"/>
      <c r="G160" s="110"/>
      <c r="H160" s="106"/>
      <c r="I160" s="92"/>
      <c r="J160" s="111">
        <f t="shared" si="7"/>
        <v>0</v>
      </c>
      <c r="K160" s="79"/>
    </row>
    <row r="162" spans="2:11" x14ac:dyDescent="0.45">
      <c r="B162" s="114"/>
      <c r="C162" s="114"/>
      <c r="D162" s="115"/>
      <c r="E162" s="115"/>
      <c r="F162" s="115"/>
      <c r="G162" s="115"/>
      <c r="H162" s="98"/>
      <c r="I162" s="92"/>
      <c r="J162" s="100"/>
      <c r="K162" s="79"/>
    </row>
    <row r="163" spans="2:11" x14ac:dyDescent="0.45">
      <c r="B163" s="83" t="s">
        <v>53</v>
      </c>
      <c r="C163" s="83"/>
      <c r="D163" s="84"/>
      <c r="E163" s="84"/>
      <c r="F163" s="84"/>
      <c r="G163" s="84"/>
      <c r="H163" s="84" t="s">
        <v>54</v>
      </c>
      <c r="I163" s="92"/>
      <c r="J163" s="100"/>
      <c r="K163" s="79"/>
    </row>
    <row r="164" spans="2:11" x14ac:dyDescent="0.45">
      <c r="B164" s="95" t="s">
        <v>55</v>
      </c>
      <c r="C164" s="83"/>
      <c r="D164" s="87">
        <v>0.34027777777777779</v>
      </c>
      <c r="E164" s="88">
        <v>0.35069444444444442</v>
      </c>
      <c r="F164" s="89">
        <f>E164-D164</f>
        <v>1.041666666666663E-2</v>
      </c>
      <c r="G164" s="90"/>
      <c r="H164" s="91">
        <v>0</v>
      </c>
      <c r="I164" s="92"/>
      <c r="J164" s="96">
        <f>F164*H164</f>
        <v>0</v>
      </c>
      <c r="K164" s="79"/>
    </row>
    <row r="165" spans="2:11" x14ac:dyDescent="0.45">
      <c r="B165" s="86" t="s">
        <v>56</v>
      </c>
      <c r="C165" s="86"/>
      <c r="D165" s="87">
        <v>0.63194444444444442</v>
      </c>
      <c r="E165" s="88">
        <v>0.6875</v>
      </c>
      <c r="F165" s="89">
        <f>E165-D165</f>
        <v>5.555555555555558E-2</v>
      </c>
      <c r="G165" s="90"/>
      <c r="H165" s="91">
        <v>18</v>
      </c>
      <c r="I165" s="92"/>
      <c r="J165" s="96">
        <f>F165*H165</f>
        <v>1.0000000000000004</v>
      </c>
      <c r="K165" s="79"/>
    </row>
    <row r="166" spans="2:11" x14ac:dyDescent="0.45">
      <c r="B166" s="86" t="s">
        <v>57</v>
      </c>
      <c r="C166" s="86"/>
      <c r="D166" s="87">
        <v>0.63194444444444442</v>
      </c>
      <c r="E166" s="88">
        <v>0.6875</v>
      </c>
      <c r="F166" s="89">
        <f>E166-D166</f>
        <v>5.555555555555558E-2</v>
      </c>
      <c r="G166" s="90"/>
      <c r="H166" s="91">
        <v>4</v>
      </c>
      <c r="I166" s="92"/>
      <c r="J166" s="96">
        <f>F166*H166</f>
        <v>0.22222222222222232</v>
      </c>
      <c r="K166" s="79"/>
    </row>
    <row r="167" spans="2:11" x14ac:dyDescent="0.45">
      <c r="B167" s="86" t="s">
        <v>58</v>
      </c>
      <c r="C167" s="86"/>
      <c r="D167" s="87">
        <v>0.63194444444444442</v>
      </c>
      <c r="E167" s="88">
        <v>0.6875</v>
      </c>
      <c r="F167" s="89">
        <f>E167-D167</f>
        <v>5.555555555555558E-2</v>
      </c>
      <c r="G167" s="90"/>
      <c r="H167" s="91">
        <v>0</v>
      </c>
      <c r="I167" s="92"/>
      <c r="J167" s="96">
        <f>F167*H167</f>
        <v>0</v>
      </c>
      <c r="K167" s="79"/>
    </row>
    <row r="168" spans="2:11" x14ac:dyDescent="0.45">
      <c r="B168" s="86"/>
      <c r="C168" s="86"/>
      <c r="D168" s="90"/>
      <c r="E168" s="90"/>
      <c r="F168" s="90"/>
      <c r="G168" s="90"/>
      <c r="H168" s="98"/>
      <c r="I168" s="92"/>
      <c r="J168" s="116"/>
    </row>
    <row r="169" spans="2:11" ht="18" x14ac:dyDescent="0.45">
      <c r="D169" s="117" t="s">
        <v>59</v>
      </c>
      <c r="E169" s="2"/>
      <c r="F169" s="2"/>
      <c r="G169" s="2"/>
      <c r="H169" s="2"/>
      <c r="I169" s="2"/>
      <c r="J169" s="118">
        <f>SUM(J136:J167)</f>
        <v>31.583333333333329</v>
      </c>
    </row>
    <row r="170" spans="2:11" x14ac:dyDescent="0.45">
      <c r="D170" s="2" t="s">
        <v>68</v>
      </c>
      <c r="E170" s="2"/>
      <c r="F170" s="2"/>
      <c r="G170" s="2"/>
      <c r="H170" s="2"/>
      <c r="I170" s="2"/>
      <c r="J170" s="2"/>
    </row>
    <row r="171" spans="2:11" ht="18" x14ac:dyDescent="0.45">
      <c r="D171" s="2"/>
      <c r="E171" s="2"/>
      <c r="F171" s="2"/>
      <c r="G171" s="2"/>
      <c r="H171" s="119" t="s">
        <v>61</v>
      </c>
      <c r="I171" s="120">
        <v>2.5000000000000001E-2</v>
      </c>
      <c r="J171" s="121">
        <f>I171*1265</f>
        <v>31.625</v>
      </c>
    </row>
    <row r="172" spans="2:11" ht="18" x14ac:dyDescent="0.45">
      <c r="D172" s="122" t="s">
        <v>62</v>
      </c>
      <c r="E172" s="2"/>
      <c r="F172" s="2"/>
      <c r="G172" s="2"/>
      <c r="H172" s="2"/>
      <c r="I172" s="2"/>
      <c r="J172" s="123">
        <f>J171-J169</f>
        <v>4.1666666666671404E-2</v>
      </c>
    </row>
    <row r="173" spans="2:11" x14ac:dyDescent="0.45">
      <c r="D173" t="s">
        <v>63</v>
      </c>
    </row>
  </sheetData>
  <sheetProtection sheet="1" objects="1" scenarios="1"/>
  <mergeCells count="4">
    <mergeCell ref="B2:K2"/>
    <mergeCell ref="B46:K46"/>
    <mergeCell ref="B90:K90"/>
    <mergeCell ref="B133:K133"/>
  </mergeCells>
  <pageMargins left="0.7" right="0.7" top="0.75" bottom="0.75" header="0.3" footer="0.3"/>
  <pageSetup paperSize="9" scale="71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D741C-3831-4906-9B8D-FB2DBE34B0F5}">
  <sheetPr>
    <pageSetUpPr fitToPage="1"/>
  </sheetPr>
  <dimension ref="A1:AP34"/>
  <sheetViews>
    <sheetView showGridLines="0" zoomScaleNormal="100" workbookViewId="0"/>
  </sheetViews>
  <sheetFormatPr defaultColWidth="8.73046875" defaultRowHeight="13.15" x14ac:dyDescent="0.4"/>
  <cols>
    <col min="1" max="3" width="5.59765625" style="28" customWidth="1"/>
    <col min="4" max="4" width="15.59765625" style="28" customWidth="1"/>
    <col min="5" max="5" width="5.59765625" style="28" customWidth="1"/>
    <col min="6" max="6" width="15.59765625" style="28" customWidth="1"/>
    <col min="7" max="7" width="5.59765625" style="28" customWidth="1"/>
    <col min="8" max="8" width="15.59765625" style="28" customWidth="1"/>
    <col min="9" max="9" width="5.59765625" style="28" customWidth="1"/>
    <col min="10" max="10" width="15.59765625" style="28" customWidth="1"/>
    <col min="11" max="14" width="5.59765625" style="28" customWidth="1"/>
    <col min="15" max="30" width="2.59765625" style="28" customWidth="1"/>
    <col min="31" max="32" width="5.59765625" style="28" customWidth="1"/>
    <col min="33" max="33" width="17.1328125" style="28" customWidth="1"/>
    <col min="34" max="34" width="10.265625" style="28" customWidth="1"/>
    <col min="35" max="16384" width="8.73046875" style="28"/>
  </cols>
  <sheetData>
    <row r="1" spans="1:36" ht="24.95" customHeight="1" x14ac:dyDescent="0.4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6" s="32" customFormat="1" ht="90" customHeight="1" x14ac:dyDescent="1.75">
      <c r="A2" s="31"/>
      <c r="C2" s="219">
        <f>DATE([1]About!P8,9,1)</f>
        <v>45901</v>
      </c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F2" s="31"/>
    </row>
    <row r="3" spans="1:36" s="34" customFormat="1" ht="24.95" customHeight="1" x14ac:dyDescent="1.75">
      <c r="A3" s="33"/>
      <c r="C3" s="35"/>
      <c r="D3" s="35"/>
      <c r="E3" s="35"/>
      <c r="F3" s="35"/>
      <c r="G3" s="35"/>
      <c r="H3" s="35"/>
      <c r="I3" s="35"/>
      <c r="J3" s="35"/>
      <c r="K3" s="36"/>
      <c r="L3" s="36"/>
      <c r="M3" s="36"/>
      <c r="N3" s="36"/>
      <c r="V3" s="32"/>
      <c r="AF3" s="31"/>
      <c r="AG3" s="32"/>
      <c r="AH3" s="32"/>
      <c r="AI3" s="32"/>
    </row>
    <row r="4" spans="1:36" s="38" customFormat="1" ht="30" customHeight="1" x14ac:dyDescent="0.55000000000000004">
      <c r="A4" s="37"/>
      <c r="C4" s="220">
        <f>C5</f>
        <v>45901</v>
      </c>
      <c r="D4" s="220"/>
      <c r="E4" s="220">
        <f>E5</f>
        <v>45902</v>
      </c>
      <c r="F4" s="220"/>
      <c r="G4" s="220">
        <f>G5</f>
        <v>45903</v>
      </c>
      <c r="H4" s="220"/>
      <c r="I4" s="220">
        <f>I5</f>
        <v>45904</v>
      </c>
      <c r="J4" s="220"/>
      <c r="K4" s="220">
        <f>K5</f>
        <v>45905</v>
      </c>
      <c r="L4" s="220"/>
      <c r="M4" s="220"/>
      <c r="N4" s="39"/>
      <c r="O4" s="220">
        <f>O5</f>
        <v>45906</v>
      </c>
      <c r="P4" s="220"/>
      <c r="Q4" s="220"/>
      <c r="R4" s="220"/>
      <c r="S4" s="220"/>
      <c r="T4" s="220"/>
      <c r="U4" s="220"/>
      <c r="V4" s="220"/>
      <c r="W4" s="220">
        <f>W5</f>
        <v>45907</v>
      </c>
      <c r="X4" s="220"/>
      <c r="Y4" s="220"/>
      <c r="Z4" s="220"/>
      <c r="AA4" s="220"/>
      <c r="AB4" s="220"/>
      <c r="AC4" s="220"/>
      <c r="AD4" s="220"/>
      <c r="AF4" s="40"/>
      <c r="AG4" s="41"/>
      <c r="AH4" s="41"/>
      <c r="AI4" s="41"/>
      <c r="AJ4" s="41"/>
    </row>
    <row r="5" spans="1:36" ht="24.95" customHeight="1" x14ac:dyDescent="0.5">
      <c r="A5" s="27"/>
      <c r="C5" s="210">
        <f>$C$2-(WEEKDAY($C$2,1)-(start_day-1))-IF((WEEKDAY($C$2,1)-(start_day-1))&lt;=0,7,0)+1</f>
        <v>45901</v>
      </c>
      <c r="D5" s="211"/>
      <c r="E5" s="210">
        <f>C5+1</f>
        <v>45902</v>
      </c>
      <c r="F5" s="211"/>
      <c r="G5" s="210">
        <f>E5+1</f>
        <v>45903</v>
      </c>
      <c r="H5" s="211"/>
      <c r="I5" s="210">
        <f>G5+1</f>
        <v>45904</v>
      </c>
      <c r="J5" s="211"/>
      <c r="K5" s="210">
        <f>I5+1</f>
        <v>45905</v>
      </c>
      <c r="L5" s="218"/>
      <c r="M5" s="218"/>
      <c r="N5" s="42"/>
      <c r="O5" s="210">
        <f>K5+1</f>
        <v>45906</v>
      </c>
      <c r="P5" s="218"/>
      <c r="Q5" s="218"/>
      <c r="R5" s="218"/>
      <c r="S5" s="218"/>
      <c r="T5" s="218"/>
      <c r="U5" s="218"/>
      <c r="V5" s="211"/>
      <c r="W5" s="210">
        <f>O5+1</f>
        <v>45907</v>
      </c>
      <c r="X5" s="218"/>
      <c r="Y5" s="218"/>
      <c r="Z5" s="218"/>
      <c r="AA5" s="218"/>
      <c r="AB5" s="218"/>
      <c r="AC5" s="218"/>
      <c r="AD5" s="211"/>
      <c r="AF5" s="43"/>
      <c r="AG5" s="44"/>
      <c r="AH5" s="44"/>
      <c r="AI5" s="44"/>
      <c r="AJ5" s="44"/>
    </row>
    <row r="6" spans="1:36" s="46" customFormat="1" ht="75" customHeight="1" x14ac:dyDescent="0.45">
      <c r="A6" s="45"/>
      <c r="C6" s="207"/>
      <c r="D6" s="208"/>
      <c r="E6" s="207"/>
      <c r="F6" s="208"/>
      <c r="G6" s="207"/>
      <c r="H6" s="208"/>
      <c r="I6" s="207"/>
      <c r="J6" s="208"/>
      <c r="K6" s="207"/>
      <c r="L6" s="209"/>
      <c r="M6" s="209"/>
      <c r="N6" s="208"/>
      <c r="O6" s="207"/>
      <c r="P6" s="209"/>
      <c r="Q6" s="209"/>
      <c r="R6" s="209"/>
      <c r="S6" s="209"/>
      <c r="T6" s="209"/>
      <c r="U6" s="209"/>
      <c r="V6" s="208"/>
      <c r="W6" s="207"/>
      <c r="X6" s="209"/>
      <c r="Y6" s="209"/>
      <c r="Z6" s="209"/>
      <c r="AA6" s="209"/>
      <c r="AB6" s="209"/>
      <c r="AC6" s="209"/>
      <c r="AD6" s="208"/>
      <c r="AE6" s="30"/>
      <c r="AF6" s="45"/>
    </row>
    <row r="7" spans="1:36" ht="9.9499999999999993" customHeight="1" x14ac:dyDescent="0.4">
      <c r="A7" s="27"/>
      <c r="C7" s="210">
        <f>W5+1</f>
        <v>45908</v>
      </c>
      <c r="D7" s="211"/>
      <c r="E7" s="215"/>
      <c r="F7" s="217"/>
      <c r="G7" s="215"/>
      <c r="H7" s="217"/>
      <c r="I7" s="215"/>
      <c r="J7" s="217"/>
      <c r="K7" s="215"/>
      <c r="L7" s="216"/>
      <c r="M7" s="216"/>
      <c r="N7" s="49"/>
      <c r="O7" s="215"/>
      <c r="P7" s="216"/>
      <c r="Q7" s="216"/>
      <c r="R7" s="216"/>
      <c r="S7" s="216"/>
      <c r="T7" s="216"/>
      <c r="U7" s="216"/>
      <c r="V7" s="217"/>
      <c r="W7" s="215"/>
      <c r="X7" s="216"/>
      <c r="Y7" s="216"/>
      <c r="Z7" s="216"/>
      <c r="AA7" s="216"/>
      <c r="AB7" s="216"/>
      <c r="AC7" s="216"/>
      <c r="AD7" s="217"/>
      <c r="AF7" s="27"/>
    </row>
    <row r="8" spans="1:36" s="30" customFormat="1" ht="15" customHeight="1" x14ac:dyDescent="0.45">
      <c r="A8" s="29"/>
      <c r="C8" s="210"/>
      <c r="D8" s="211"/>
      <c r="E8" s="204">
        <f>C7+1</f>
        <v>45909</v>
      </c>
      <c r="F8" s="206"/>
      <c r="G8" s="204">
        <f>E8+1</f>
        <v>45910</v>
      </c>
      <c r="H8" s="206"/>
      <c r="I8" s="204">
        <f>G8+1</f>
        <v>45911</v>
      </c>
      <c r="J8" s="206"/>
      <c r="K8" s="204">
        <f>I8+1</f>
        <v>45912</v>
      </c>
      <c r="L8" s="205"/>
      <c r="M8" s="205"/>
      <c r="N8" s="52"/>
      <c r="O8" s="204">
        <f>K8+1</f>
        <v>45913</v>
      </c>
      <c r="P8" s="205"/>
      <c r="Q8" s="205"/>
      <c r="R8" s="205"/>
      <c r="S8" s="205"/>
      <c r="T8" s="205"/>
      <c r="U8" s="205"/>
      <c r="V8" s="206"/>
      <c r="W8" s="204">
        <f>O8+1</f>
        <v>45914</v>
      </c>
      <c r="X8" s="205"/>
      <c r="Y8" s="205"/>
      <c r="Z8" s="205"/>
      <c r="AA8" s="205"/>
      <c r="AB8" s="205"/>
      <c r="AC8" s="205"/>
      <c r="AD8" s="206"/>
      <c r="AF8" s="29"/>
    </row>
    <row r="9" spans="1:36" s="46" customFormat="1" ht="75" customHeight="1" x14ac:dyDescent="0.45">
      <c r="A9" s="45"/>
      <c r="C9" s="207"/>
      <c r="D9" s="208"/>
      <c r="E9" s="207"/>
      <c r="F9" s="208"/>
      <c r="G9" s="207"/>
      <c r="H9" s="208"/>
      <c r="I9" s="207"/>
      <c r="J9" s="208"/>
      <c r="K9" s="207"/>
      <c r="L9" s="209"/>
      <c r="M9" s="209"/>
      <c r="N9" s="208"/>
      <c r="O9" s="207"/>
      <c r="P9" s="209"/>
      <c r="Q9" s="209"/>
      <c r="R9" s="209"/>
      <c r="S9" s="209"/>
      <c r="T9" s="209"/>
      <c r="U9" s="209"/>
      <c r="V9" s="208"/>
      <c r="W9" s="207"/>
      <c r="X9" s="209"/>
      <c r="Y9" s="209"/>
      <c r="Z9" s="209"/>
      <c r="AA9" s="209"/>
      <c r="AB9" s="209"/>
      <c r="AC9" s="209"/>
      <c r="AD9" s="208"/>
      <c r="AE9" s="30"/>
      <c r="AF9" s="45"/>
    </row>
    <row r="10" spans="1:36" s="46" customFormat="1" ht="9.9499999999999993" customHeight="1" x14ac:dyDescent="0.45">
      <c r="A10" s="45"/>
      <c r="C10" s="210">
        <f>W8+1</f>
        <v>45915</v>
      </c>
      <c r="D10" s="211"/>
      <c r="E10" s="48"/>
      <c r="F10" s="49"/>
      <c r="G10" s="48"/>
      <c r="H10" s="49"/>
      <c r="I10" s="48"/>
      <c r="J10" s="49"/>
      <c r="K10" s="48"/>
      <c r="L10" s="50"/>
      <c r="M10" s="50"/>
      <c r="N10" s="49"/>
      <c r="O10" s="48"/>
      <c r="P10" s="50"/>
      <c r="Q10" s="50"/>
      <c r="R10" s="50"/>
      <c r="S10" s="50"/>
      <c r="T10" s="50"/>
      <c r="U10" s="50"/>
      <c r="V10" s="49"/>
      <c r="W10" s="48"/>
      <c r="X10" s="50"/>
      <c r="Y10" s="50"/>
      <c r="Z10" s="50"/>
      <c r="AA10" s="50"/>
      <c r="AB10" s="50"/>
      <c r="AC10" s="50"/>
      <c r="AD10" s="49"/>
      <c r="AE10" s="30"/>
      <c r="AF10" s="45"/>
    </row>
    <row r="11" spans="1:36" s="30" customFormat="1" ht="15" customHeight="1" x14ac:dyDescent="0.4">
      <c r="A11" s="29"/>
      <c r="C11" s="210"/>
      <c r="D11" s="211"/>
      <c r="E11" s="204">
        <f>C10+1</f>
        <v>45916</v>
      </c>
      <c r="F11" s="206"/>
      <c r="G11" s="204">
        <f>E11+1</f>
        <v>45917</v>
      </c>
      <c r="H11" s="206"/>
      <c r="I11" s="204">
        <f>G11+1</f>
        <v>45918</v>
      </c>
      <c r="J11" s="206"/>
      <c r="K11" s="204">
        <f>I11+1</f>
        <v>45919</v>
      </c>
      <c r="L11" s="205"/>
      <c r="M11" s="205"/>
      <c r="N11" s="52"/>
      <c r="O11" s="204">
        <f>K11+1</f>
        <v>45920</v>
      </c>
      <c r="P11" s="205"/>
      <c r="Q11" s="205"/>
      <c r="R11" s="205"/>
      <c r="S11" s="205"/>
      <c r="T11" s="205"/>
      <c r="U11" s="205"/>
      <c r="V11" s="206"/>
      <c r="W11" s="204">
        <f>O11+1</f>
        <v>45921</v>
      </c>
      <c r="X11" s="205"/>
      <c r="Y11" s="205"/>
      <c r="Z11" s="205"/>
      <c r="AA11" s="205"/>
      <c r="AB11" s="205"/>
      <c r="AC11" s="205"/>
      <c r="AD11" s="206"/>
      <c r="AF11" s="29"/>
      <c r="AJ11" s="28"/>
    </row>
    <row r="12" spans="1:36" s="46" customFormat="1" ht="75" customHeight="1" x14ac:dyDescent="0.45">
      <c r="A12" s="45"/>
      <c r="C12" s="207"/>
      <c r="D12" s="208"/>
      <c r="E12" s="207"/>
      <c r="F12" s="208"/>
      <c r="G12" s="207"/>
      <c r="H12" s="208"/>
      <c r="I12" s="207"/>
      <c r="J12" s="208"/>
      <c r="K12" s="207"/>
      <c r="L12" s="209"/>
      <c r="M12" s="209"/>
      <c r="N12" s="208"/>
      <c r="O12" s="207"/>
      <c r="P12" s="209"/>
      <c r="Q12" s="209"/>
      <c r="R12" s="209"/>
      <c r="S12" s="209"/>
      <c r="T12" s="209"/>
      <c r="U12" s="209"/>
      <c r="V12" s="208"/>
      <c r="W12" s="207"/>
      <c r="X12" s="209"/>
      <c r="Y12" s="209"/>
      <c r="Z12" s="209"/>
      <c r="AA12" s="209"/>
      <c r="AB12" s="209"/>
      <c r="AC12" s="209"/>
      <c r="AD12" s="208"/>
      <c r="AE12" s="30"/>
      <c r="AF12" s="45"/>
    </row>
    <row r="13" spans="1:36" s="46" customFormat="1" ht="9.9499999999999993" customHeight="1" x14ac:dyDescent="0.45">
      <c r="A13" s="45"/>
      <c r="C13" s="210">
        <f>W11+1</f>
        <v>45922</v>
      </c>
      <c r="D13" s="211"/>
      <c r="E13" s="48"/>
      <c r="F13" s="49"/>
      <c r="G13" s="48"/>
      <c r="H13" s="49"/>
      <c r="I13" s="48"/>
      <c r="J13" s="49"/>
      <c r="K13" s="48"/>
      <c r="L13" s="50"/>
      <c r="M13" s="50"/>
      <c r="N13" s="49"/>
      <c r="O13" s="48"/>
      <c r="P13" s="50"/>
      <c r="Q13" s="50"/>
      <c r="R13" s="50"/>
      <c r="S13" s="50"/>
      <c r="T13" s="50"/>
      <c r="U13" s="50"/>
      <c r="V13" s="49"/>
      <c r="W13" s="48"/>
      <c r="X13" s="50"/>
      <c r="Y13" s="50"/>
      <c r="Z13" s="50"/>
      <c r="AA13" s="50"/>
      <c r="AB13" s="50"/>
      <c r="AC13" s="50"/>
      <c r="AD13" s="49"/>
      <c r="AE13" s="30"/>
      <c r="AF13" s="45"/>
    </row>
    <row r="14" spans="1:36" s="30" customFormat="1" ht="15" customHeight="1" x14ac:dyDescent="0.45">
      <c r="A14" s="29"/>
      <c r="C14" s="210"/>
      <c r="D14" s="211"/>
      <c r="E14" s="204">
        <f>C13+1</f>
        <v>45923</v>
      </c>
      <c r="F14" s="206"/>
      <c r="G14" s="204">
        <f>E14+1</f>
        <v>45924</v>
      </c>
      <c r="H14" s="206"/>
      <c r="I14" s="204">
        <f>G14+1</f>
        <v>45925</v>
      </c>
      <c r="J14" s="206"/>
      <c r="K14" s="204">
        <f>I14+1</f>
        <v>45926</v>
      </c>
      <c r="L14" s="205"/>
      <c r="M14" s="205"/>
      <c r="N14" s="52"/>
      <c r="O14" s="204">
        <f>K14+1</f>
        <v>45927</v>
      </c>
      <c r="P14" s="205"/>
      <c r="Q14" s="205"/>
      <c r="R14" s="205"/>
      <c r="S14" s="205"/>
      <c r="T14" s="205"/>
      <c r="U14" s="205"/>
      <c r="V14" s="206"/>
      <c r="W14" s="204">
        <f>O14+1</f>
        <v>45928</v>
      </c>
      <c r="X14" s="205"/>
      <c r="Y14" s="205"/>
      <c r="Z14" s="205"/>
      <c r="AA14" s="205"/>
      <c r="AB14" s="205"/>
      <c r="AC14" s="205"/>
      <c r="AD14" s="206"/>
      <c r="AF14" s="29"/>
    </row>
    <row r="15" spans="1:36" s="46" customFormat="1" ht="75" customHeight="1" x14ac:dyDescent="0.45">
      <c r="A15" s="45"/>
      <c r="C15" s="207"/>
      <c r="D15" s="208"/>
      <c r="E15" s="207"/>
      <c r="F15" s="208"/>
      <c r="G15" s="207"/>
      <c r="H15" s="208"/>
      <c r="I15" s="207"/>
      <c r="J15" s="208"/>
      <c r="K15" s="207"/>
      <c r="L15" s="209"/>
      <c r="M15" s="209"/>
      <c r="N15" s="208"/>
      <c r="O15" s="207"/>
      <c r="P15" s="209"/>
      <c r="Q15" s="209"/>
      <c r="R15" s="209"/>
      <c r="S15" s="209"/>
      <c r="T15" s="209"/>
      <c r="U15" s="209"/>
      <c r="V15" s="208"/>
      <c r="W15" s="207"/>
      <c r="X15" s="209"/>
      <c r="Y15" s="209"/>
      <c r="Z15" s="209"/>
      <c r="AA15" s="209"/>
      <c r="AB15" s="209"/>
      <c r="AC15" s="209"/>
      <c r="AD15" s="208"/>
      <c r="AE15" s="30"/>
      <c r="AF15" s="45"/>
    </row>
    <row r="16" spans="1:36" s="46" customFormat="1" ht="9.9499999999999993" customHeight="1" x14ac:dyDescent="0.45">
      <c r="A16" s="45"/>
      <c r="C16" s="210">
        <f>W14+1</f>
        <v>45929</v>
      </c>
      <c r="D16" s="211"/>
      <c r="E16" s="48"/>
      <c r="F16" s="49"/>
      <c r="G16" s="48"/>
      <c r="H16" s="49"/>
      <c r="I16" s="212"/>
      <c r="J16" s="213"/>
      <c r="K16" s="72"/>
      <c r="L16" s="74"/>
      <c r="M16" s="74"/>
      <c r="N16" s="73"/>
      <c r="O16" s="212"/>
      <c r="P16" s="214"/>
      <c r="Q16" s="214"/>
      <c r="R16" s="214"/>
      <c r="S16" s="214"/>
      <c r="T16" s="214"/>
      <c r="U16" s="214"/>
      <c r="V16" s="213"/>
      <c r="W16" s="48"/>
      <c r="X16" s="50"/>
      <c r="Y16" s="50"/>
      <c r="Z16" s="50"/>
      <c r="AA16" s="50"/>
      <c r="AB16" s="50"/>
      <c r="AC16" s="50"/>
      <c r="AD16" s="49"/>
      <c r="AE16" s="30"/>
      <c r="AF16" s="45"/>
    </row>
    <row r="17" spans="1:42" s="30" customFormat="1" ht="15" customHeight="1" x14ac:dyDescent="0.45">
      <c r="A17" s="29"/>
      <c r="C17" s="210"/>
      <c r="D17" s="211"/>
      <c r="E17" s="204">
        <f>C16+1</f>
        <v>45930</v>
      </c>
      <c r="F17" s="206"/>
      <c r="G17" s="204">
        <f>E17+1</f>
        <v>45931</v>
      </c>
      <c r="H17" s="206"/>
      <c r="I17" s="204">
        <f>G17+1</f>
        <v>45932</v>
      </c>
      <c r="J17" s="206"/>
      <c r="K17" s="51">
        <f>I17+1</f>
        <v>45933</v>
      </c>
      <c r="L17" s="53"/>
      <c r="M17" s="53"/>
      <c r="N17" s="75"/>
      <c r="O17" s="204">
        <f>K17+1</f>
        <v>45934</v>
      </c>
      <c r="P17" s="205"/>
      <c r="Q17" s="205"/>
      <c r="R17" s="205"/>
      <c r="S17" s="205"/>
      <c r="T17" s="205"/>
      <c r="U17" s="205"/>
      <c r="V17" s="206"/>
      <c r="W17" s="204">
        <f>O17+1</f>
        <v>45935</v>
      </c>
      <c r="X17" s="205"/>
      <c r="Y17" s="205"/>
      <c r="Z17" s="205"/>
      <c r="AA17" s="205"/>
      <c r="AB17" s="205"/>
      <c r="AC17" s="205"/>
      <c r="AD17" s="206"/>
      <c r="AF17" s="29"/>
    </row>
    <row r="18" spans="1:42" s="46" customFormat="1" ht="75" customHeight="1" x14ac:dyDescent="0.4">
      <c r="A18" s="45"/>
      <c r="C18" s="207"/>
      <c r="D18" s="208"/>
      <c r="E18" s="207"/>
      <c r="F18" s="208"/>
      <c r="G18" s="207"/>
      <c r="H18" s="208"/>
      <c r="I18" s="207"/>
      <c r="J18" s="208"/>
      <c r="K18" s="76"/>
      <c r="L18" s="77"/>
      <c r="M18" s="77"/>
      <c r="N18" s="78"/>
      <c r="O18" s="207"/>
      <c r="P18" s="209"/>
      <c r="Q18" s="209"/>
      <c r="R18" s="209"/>
      <c r="S18" s="209"/>
      <c r="T18" s="209"/>
      <c r="U18" s="209"/>
      <c r="V18" s="208"/>
      <c r="W18" s="207"/>
      <c r="X18" s="209"/>
      <c r="Y18" s="209"/>
      <c r="Z18" s="209"/>
      <c r="AA18" s="209"/>
      <c r="AB18" s="209"/>
      <c r="AC18" s="209"/>
      <c r="AD18" s="208"/>
      <c r="AE18" s="30"/>
      <c r="AF18" s="45"/>
      <c r="AP18" s="28"/>
    </row>
    <row r="19" spans="1:42" s="46" customFormat="1" ht="9.9499999999999993" customHeight="1" x14ac:dyDescent="0.45">
      <c r="A19" s="45"/>
      <c r="C19" s="210">
        <f>W17+1</f>
        <v>45936</v>
      </c>
      <c r="D19" s="211"/>
      <c r="E19" s="48"/>
      <c r="F19" s="49"/>
      <c r="G19" s="48"/>
      <c r="H19" s="49"/>
      <c r="I19" s="212"/>
      <c r="J19" s="213"/>
      <c r="K19" s="72"/>
      <c r="L19" s="74"/>
      <c r="M19" s="74"/>
      <c r="N19" s="73"/>
      <c r="O19" s="212"/>
      <c r="P19" s="214"/>
      <c r="Q19" s="214"/>
      <c r="R19" s="214"/>
      <c r="S19" s="214"/>
      <c r="T19" s="214"/>
      <c r="U19" s="214"/>
      <c r="V19" s="213"/>
      <c r="W19" s="48"/>
      <c r="X19" s="50"/>
      <c r="Y19" s="50"/>
      <c r="Z19" s="50"/>
      <c r="AA19" s="50"/>
      <c r="AB19" s="50"/>
      <c r="AC19" s="50"/>
      <c r="AD19" s="49"/>
      <c r="AE19" s="30"/>
      <c r="AF19" s="45"/>
    </row>
    <row r="20" spans="1:42" s="30" customFormat="1" ht="15" customHeight="1" x14ac:dyDescent="0.45">
      <c r="A20" s="29"/>
      <c r="C20" s="210"/>
      <c r="D20" s="211"/>
      <c r="E20" s="204">
        <f>C19+1</f>
        <v>45937</v>
      </c>
      <c r="F20" s="206"/>
      <c r="G20" s="204">
        <f>E20+1</f>
        <v>45938</v>
      </c>
      <c r="H20" s="206"/>
      <c r="I20" s="204">
        <f>G20+1</f>
        <v>45939</v>
      </c>
      <c r="J20" s="206"/>
      <c r="K20" s="51">
        <f>I20+1</f>
        <v>45940</v>
      </c>
      <c r="L20" s="53"/>
      <c r="M20" s="53"/>
      <c r="N20" s="75"/>
      <c r="O20" s="204">
        <f>K20+1</f>
        <v>45941</v>
      </c>
      <c r="P20" s="205"/>
      <c r="Q20" s="205"/>
      <c r="R20" s="205"/>
      <c r="S20" s="205"/>
      <c r="T20" s="205"/>
      <c r="U20" s="205"/>
      <c r="V20" s="206"/>
      <c r="W20" s="204">
        <f>O20+1</f>
        <v>45942</v>
      </c>
      <c r="X20" s="205"/>
      <c r="Y20" s="205"/>
      <c r="Z20" s="205"/>
      <c r="AA20" s="205"/>
      <c r="AB20" s="205"/>
      <c r="AC20" s="205"/>
      <c r="AD20" s="206"/>
      <c r="AF20" s="29"/>
    </row>
    <row r="21" spans="1:42" s="46" customFormat="1" ht="75" customHeight="1" x14ac:dyDescent="0.4">
      <c r="A21" s="45"/>
      <c r="C21" s="207"/>
      <c r="D21" s="208"/>
      <c r="E21" s="207"/>
      <c r="F21" s="208"/>
      <c r="G21" s="207"/>
      <c r="H21" s="208"/>
      <c r="I21" s="207"/>
      <c r="J21" s="208"/>
      <c r="K21" s="76"/>
      <c r="L21" s="77"/>
      <c r="M21" s="77"/>
      <c r="N21" s="78"/>
      <c r="O21" s="207"/>
      <c r="P21" s="209"/>
      <c r="Q21" s="209"/>
      <c r="R21" s="209"/>
      <c r="S21" s="209"/>
      <c r="T21" s="209"/>
      <c r="U21" s="209"/>
      <c r="V21" s="208"/>
      <c r="W21" s="207"/>
      <c r="X21" s="209"/>
      <c r="Y21" s="209"/>
      <c r="Z21" s="209"/>
      <c r="AA21" s="209"/>
      <c r="AB21" s="209"/>
      <c r="AC21" s="209"/>
      <c r="AD21" s="208"/>
      <c r="AE21" s="30"/>
      <c r="AF21" s="45"/>
      <c r="AP21" s="28"/>
    </row>
    <row r="22" spans="1:42" s="30" customFormat="1" ht="24.95" customHeight="1" x14ac:dyDescent="0.45">
      <c r="A22" s="29"/>
      <c r="C22" s="57"/>
      <c r="D22" s="57"/>
      <c r="E22" s="57"/>
      <c r="F22" s="57"/>
      <c r="G22" s="58"/>
      <c r="H22" s="59"/>
      <c r="I22" s="59"/>
      <c r="J22" s="59"/>
      <c r="K22" s="59"/>
      <c r="L22" s="59"/>
      <c r="M22" s="59"/>
      <c r="N22" s="59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F22" s="29"/>
    </row>
    <row r="23" spans="1:42" s="30" customFormat="1" ht="24.95" customHeight="1" x14ac:dyDescent="0.45">
      <c r="A23" s="29"/>
      <c r="B23" s="29"/>
      <c r="C23" s="61"/>
      <c r="D23" s="61"/>
      <c r="E23" s="61"/>
      <c r="F23" s="61"/>
      <c r="G23" s="62"/>
      <c r="H23" s="63"/>
      <c r="I23" s="63"/>
      <c r="J23" s="63"/>
      <c r="K23" s="63"/>
      <c r="L23" s="63"/>
      <c r="M23" s="63"/>
      <c r="N23" s="63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29"/>
      <c r="AF23" s="29"/>
    </row>
    <row r="24" spans="1:42" ht="24.95" customHeight="1" x14ac:dyDescent="0.4">
      <c r="A24" s="27"/>
      <c r="M24" s="27"/>
      <c r="AF24" s="27"/>
    </row>
    <row r="25" spans="1:42" ht="20.100000000000001" customHeight="1" x14ac:dyDescent="0.4">
      <c r="A25" s="27"/>
      <c r="C25" s="200" t="s">
        <v>113</v>
      </c>
      <c r="D25" s="200"/>
      <c r="E25" s="200"/>
      <c r="F25" s="200"/>
      <c r="G25" s="200"/>
      <c r="H25" s="200"/>
      <c r="I25" s="200"/>
      <c r="J25" s="200"/>
      <c r="K25" s="200"/>
      <c r="L25" s="65"/>
      <c r="M25" s="27"/>
      <c r="O25" s="201">
        <f>DATE(YEAR(C2),MONTH(C2)-1,1)</f>
        <v>45870</v>
      </c>
      <c r="P25" s="201"/>
      <c r="Q25" s="201"/>
      <c r="R25" s="201"/>
      <c r="S25" s="201"/>
      <c r="T25" s="201"/>
      <c r="U25" s="201"/>
      <c r="V25" s="66"/>
      <c r="W25" s="66"/>
      <c r="X25" s="201">
        <f>DATE(YEAR(C2),MONTH(C2)+1,1)</f>
        <v>45931</v>
      </c>
      <c r="Y25" s="201"/>
      <c r="Z25" s="201"/>
      <c r="AA25" s="201"/>
      <c r="AB25" s="201"/>
      <c r="AC25" s="201"/>
      <c r="AD25" s="201"/>
      <c r="AF25" s="27"/>
    </row>
    <row r="26" spans="1:42" ht="15" customHeight="1" x14ac:dyDescent="0.4">
      <c r="A26" s="27"/>
      <c r="C26" s="200"/>
      <c r="D26" s="200"/>
      <c r="E26" s="200"/>
      <c r="F26" s="200"/>
      <c r="G26" s="200"/>
      <c r="H26" s="200"/>
      <c r="I26" s="200"/>
      <c r="J26" s="200"/>
      <c r="K26" s="200"/>
      <c r="L26" s="65"/>
      <c r="M26" s="27"/>
      <c r="O26" s="67" t="str">
        <f>INDEX({"S";"M";"T";"W";"T";"F";"S"},1+MOD(start_day+1-2,7))</f>
        <v>M</v>
      </c>
      <c r="P26" s="67" t="str">
        <f>INDEX({"S";"M";"T";"W";"T";"F";"S"},1+MOD(start_day+2-2,7))</f>
        <v>T</v>
      </c>
      <c r="Q26" s="67" t="str">
        <f>INDEX({"S";"M";"T";"W";"T";"F";"S"},1+MOD(start_day+3-2,7))</f>
        <v>W</v>
      </c>
      <c r="R26" s="67" t="str">
        <f>INDEX({"S";"M";"T";"W";"T";"F";"S"},1+MOD(start_day+4-2,7))</f>
        <v>T</v>
      </c>
      <c r="S26" s="67" t="str">
        <f>INDEX({"S";"M";"T";"W";"T";"F";"S"},1+MOD(start_day+5-2,7))</f>
        <v>F</v>
      </c>
      <c r="T26" s="67" t="str">
        <f>INDEX({"S";"M";"T";"W";"T";"F";"S"},1+MOD(start_day+6-2,7))</f>
        <v>S</v>
      </c>
      <c r="U26" s="67" t="str">
        <f>INDEX({"S";"M";"T";"W";"T";"F";"S"},1+MOD(start_day+7-2,7))</f>
        <v>S</v>
      </c>
      <c r="V26" s="68"/>
      <c r="W26" s="68"/>
      <c r="X26" s="67" t="str">
        <f>INDEX({"S";"M";"T";"W";"T";"F";"S"},1+MOD(start_day+1-2,7))</f>
        <v>M</v>
      </c>
      <c r="Y26" s="67" t="str">
        <f>INDEX({"S";"M";"T";"W";"T";"F";"S"},1+MOD(start_day+2-2,7))</f>
        <v>T</v>
      </c>
      <c r="Z26" s="67" t="str">
        <f>INDEX({"S";"M";"T";"W";"T";"F";"S"},1+MOD(start_day+3-2,7))</f>
        <v>W</v>
      </c>
      <c r="AA26" s="67" t="str">
        <f>INDEX({"S";"M";"T";"W";"T";"F";"S"},1+MOD(start_day+4-2,7))</f>
        <v>T</v>
      </c>
      <c r="AB26" s="67" t="str">
        <f>INDEX({"S";"M";"T";"W";"T";"F";"S"},1+MOD(start_day+5-2,7))</f>
        <v>F</v>
      </c>
      <c r="AC26" s="67" t="str">
        <f>INDEX({"S";"M";"T";"W";"T";"F";"S"},1+MOD(start_day+6-2,7))</f>
        <v>S</v>
      </c>
      <c r="AD26" s="67" t="str">
        <f>INDEX({"S";"M";"T";"W";"T";"F";"S"},1+MOD(start_day+7-2,7))</f>
        <v>S</v>
      </c>
      <c r="AF26" s="27"/>
    </row>
    <row r="27" spans="1:42" ht="15" customHeight="1" x14ac:dyDescent="0.4">
      <c r="A27" s="27"/>
      <c r="C27" s="202"/>
      <c r="D27" s="202"/>
      <c r="E27" s="202"/>
      <c r="F27" s="202"/>
      <c r="G27" s="202"/>
      <c r="H27" s="202"/>
      <c r="I27" s="202"/>
      <c r="J27" s="202"/>
      <c r="K27" s="202"/>
      <c r="M27" s="27"/>
      <c r="O27" s="69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70" t="str">
        <f t="shared" si="0"/>
        <v/>
      </c>
      <c r="Q27" s="70" t="str">
        <f t="shared" si="0"/>
        <v/>
      </c>
      <c r="R27" s="70" t="str">
        <f t="shared" si="0"/>
        <v/>
      </c>
      <c r="S27" s="70">
        <f t="shared" si="0"/>
        <v>45870</v>
      </c>
      <c r="T27" s="70">
        <f t="shared" si="0"/>
        <v>45871</v>
      </c>
      <c r="U27" s="69">
        <f t="shared" si="0"/>
        <v>45872</v>
      </c>
      <c r="V27" s="66"/>
      <c r="W27" s="66"/>
      <c r="X27" s="70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70" t="str">
        <f t="shared" si="1"/>
        <v/>
      </c>
      <c r="Z27" s="70">
        <f t="shared" si="1"/>
        <v>45931</v>
      </c>
      <c r="AA27" s="70">
        <f t="shared" si="1"/>
        <v>45932</v>
      </c>
      <c r="AB27" s="70">
        <f t="shared" si="1"/>
        <v>45933</v>
      </c>
      <c r="AC27" s="70">
        <f t="shared" si="1"/>
        <v>45934</v>
      </c>
      <c r="AD27" s="69">
        <f t="shared" si="1"/>
        <v>45935</v>
      </c>
      <c r="AF27" s="27"/>
    </row>
    <row r="28" spans="1:42" ht="15" customHeight="1" x14ac:dyDescent="0.4">
      <c r="A28" s="27"/>
      <c r="C28" s="203"/>
      <c r="D28" s="203"/>
      <c r="E28" s="203"/>
      <c r="F28" s="203"/>
      <c r="G28" s="203"/>
      <c r="H28" s="203"/>
      <c r="I28" s="203"/>
      <c r="J28" s="203"/>
      <c r="K28" s="203"/>
      <c r="M28" s="27"/>
      <c r="O28" s="69">
        <f t="shared" si="0"/>
        <v>45873</v>
      </c>
      <c r="P28" s="70">
        <f t="shared" si="0"/>
        <v>45874</v>
      </c>
      <c r="Q28" s="70">
        <f t="shared" si="0"/>
        <v>45875</v>
      </c>
      <c r="R28" s="70">
        <f t="shared" si="0"/>
        <v>45876</v>
      </c>
      <c r="S28" s="70">
        <f t="shared" si="0"/>
        <v>45877</v>
      </c>
      <c r="T28" s="70">
        <f t="shared" si="0"/>
        <v>45878</v>
      </c>
      <c r="U28" s="69">
        <f t="shared" si="0"/>
        <v>45879</v>
      </c>
      <c r="V28" s="66"/>
      <c r="W28" s="66"/>
      <c r="X28" s="69">
        <f t="shared" si="1"/>
        <v>45936</v>
      </c>
      <c r="Y28" s="70">
        <f t="shared" si="1"/>
        <v>45937</v>
      </c>
      <c r="Z28" s="70">
        <f t="shared" si="1"/>
        <v>45938</v>
      </c>
      <c r="AA28" s="70">
        <f t="shared" si="1"/>
        <v>45939</v>
      </c>
      <c r="AB28" s="70">
        <f t="shared" si="1"/>
        <v>45940</v>
      </c>
      <c r="AC28" s="70">
        <f t="shared" si="1"/>
        <v>45941</v>
      </c>
      <c r="AD28" s="69">
        <f t="shared" si="1"/>
        <v>45942</v>
      </c>
      <c r="AF28" s="27"/>
    </row>
    <row r="29" spans="1:42" ht="15" customHeight="1" x14ac:dyDescent="0.4">
      <c r="A29" s="27"/>
      <c r="C29" s="202"/>
      <c r="D29" s="202"/>
      <c r="E29" s="202"/>
      <c r="F29" s="202"/>
      <c r="G29" s="202"/>
      <c r="H29" s="202"/>
      <c r="I29" s="202"/>
      <c r="J29" s="202"/>
      <c r="K29" s="202"/>
      <c r="M29" s="27"/>
      <c r="O29" s="69">
        <f t="shared" si="0"/>
        <v>45880</v>
      </c>
      <c r="P29" s="70">
        <f t="shared" si="0"/>
        <v>45881</v>
      </c>
      <c r="Q29" s="70">
        <f t="shared" si="0"/>
        <v>45882</v>
      </c>
      <c r="R29" s="70">
        <f t="shared" si="0"/>
        <v>45883</v>
      </c>
      <c r="S29" s="70">
        <f t="shared" si="0"/>
        <v>45884</v>
      </c>
      <c r="T29" s="70">
        <f t="shared" si="0"/>
        <v>45885</v>
      </c>
      <c r="U29" s="69">
        <f t="shared" si="0"/>
        <v>45886</v>
      </c>
      <c r="V29" s="66"/>
      <c r="W29" s="66"/>
      <c r="X29" s="69">
        <f t="shared" si="1"/>
        <v>45943</v>
      </c>
      <c r="Y29" s="70">
        <f t="shared" si="1"/>
        <v>45944</v>
      </c>
      <c r="Z29" s="70">
        <f t="shared" si="1"/>
        <v>45945</v>
      </c>
      <c r="AA29" s="70">
        <f t="shared" si="1"/>
        <v>45946</v>
      </c>
      <c r="AB29" s="70">
        <f t="shared" si="1"/>
        <v>45947</v>
      </c>
      <c r="AC29" s="70">
        <f t="shared" si="1"/>
        <v>45948</v>
      </c>
      <c r="AD29" s="69">
        <f t="shared" si="1"/>
        <v>45949</v>
      </c>
      <c r="AF29" s="27"/>
    </row>
    <row r="30" spans="1:42" ht="15" customHeight="1" x14ac:dyDescent="0.4">
      <c r="A30" s="27"/>
      <c r="C30" s="203"/>
      <c r="D30" s="203"/>
      <c r="E30" s="203"/>
      <c r="F30" s="203"/>
      <c r="G30" s="203"/>
      <c r="H30" s="203"/>
      <c r="I30" s="203"/>
      <c r="J30" s="203"/>
      <c r="K30" s="203"/>
      <c r="M30" s="27"/>
      <c r="O30" s="69">
        <f t="shared" si="0"/>
        <v>45887</v>
      </c>
      <c r="P30" s="70">
        <f t="shared" si="0"/>
        <v>45888</v>
      </c>
      <c r="Q30" s="70">
        <f t="shared" si="0"/>
        <v>45889</v>
      </c>
      <c r="R30" s="70">
        <f t="shared" si="0"/>
        <v>45890</v>
      </c>
      <c r="S30" s="70">
        <f t="shared" si="0"/>
        <v>45891</v>
      </c>
      <c r="T30" s="70">
        <f t="shared" si="0"/>
        <v>45892</v>
      </c>
      <c r="U30" s="69">
        <f t="shared" si="0"/>
        <v>45893</v>
      </c>
      <c r="V30" s="66"/>
      <c r="W30" s="66"/>
      <c r="X30" s="69">
        <f t="shared" si="1"/>
        <v>45950</v>
      </c>
      <c r="Y30" s="70">
        <f t="shared" si="1"/>
        <v>45951</v>
      </c>
      <c r="Z30" s="70">
        <f t="shared" si="1"/>
        <v>45952</v>
      </c>
      <c r="AA30" s="70">
        <f t="shared" si="1"/>
        <v>45953</v>
      </c>
      <c r="AB30" s="70">
        <f t="shared" si="1"/>
        <v>45954</v>
      </c>
      <c r="AC30" s="70">
        <f t="shared" si="1"/>
        <v>45955</v>
      </c>
      <c r="AD30" s="69">
        <f t="shared" si="1"/>
        <v>45956</v>
      </c>
      <c r="AF30" s="27"/>
    </row>
    <row r="31" spans="1:42" ht="15" customHeight="1" x14ac:dyDescent="0.4">
      <c r="A31" s="27"/>
      <c r="C31" s="202"/>
      <c r="D31" s="202"/>
      <c r="E31" s="202"/>
      <c r="F31" s="202"/>
      <c r="G31" s="202"/>
      <c r="H31" s="202"/>
      <c r="I31" s="202"/>
      <c r="J31" s="202"/>
      <c r="K31" s="202"/>
      <c r="M31" s="27"/>
      <c r="O31" s="69">
        <f t="shared" si="0"/>
        <v>45894</v>
      </c>
      <c r="P31" s="70">
        <f t="shared" si="0"/>
        <v>45895</v>
      </c>
      <c r="Q31" s="70">
        <f t="shared" si="0"/>
        <v>45896</v>
      </c>
      <c r="R31" s="70">
        <f t="shared" si="0"/>
        <v>45897</v>
      </c>
      <c r="S31" s="70">
        <f t="shared" si="0"/>
        <v>45898</v>
      </c>
      <c r="T31" s="70">
        <f t="shared" si="0"/>
        <v>45899</v>
      </c>
      <c r="U31" s="69">
        <f t="shared" si="0"/>
        <v>45900</v>
      </c>
      <c r="V31" s="66"/>
      <c r="W31" s="66"/>
      <c r="X31" s="69">
        <f t="shared" si="1"/>
        <v>45957</v>
      </c>
      <c r="Y31" s="70">
        <f t="shared" si="1"/>
        <v>45958</v>
      </c>
      <c r="Z31" s="70">
        <f t="shared" si="1"/>
        <v>45959</v>
      </c>
      <c r="AA31" s="70">
        <f t="shared" si="1"/>
        <v>45960</v>
      </c>
      <c r="AB31" s="70">
        <f t="shared" si="1"/>
        <v>45961</v>
      </c>
      <c r="AC31" s="70" t="str">
        <f t="shared" si="1"/>
        <v/>
      </c>
      <c r="AD31" s="70" t="str">
        <f t="shared" si="1"/>
        <v/>
      </c>
      <c r="AF31" s="27"/>
    </row>
    <row r="32" spans="1:42" x14ac:dyDescent="0.4">
      <c r="A32" s="27"/>
      <c r="M32" s="27"/>
      <c r="O32" s="69" t="str">
        <f t="shared" si="0"/>
        <v/>
      </c>
      <c r="P32" s="70" t="str">
        <f t="shared" si="0"/>
        <v/>
      </c>
      <c r="Q32" s="70" t="str">
        <f t="shared" si="0"/>
        <v/>
      </c>
      <c r="R32" s="70" t="str">
        <f t="shared" si="0"/>
        <v/>
      </c>
      <c r="S32" s="70" t="str">
        <f t="shared" si="0"/>
        <v/>
      </c>
      <c r="T32" s="70" t="str">
        <f t="shared" si="0"/>
        <v/>
      </c>
      <c r="U32" s="69" t="str">
        <f t="shared" si="0"/>
        <v/>
      </c>
      <c r="V32" s="66"/>
      <c r="W32" s="66"/>
      <c r="X32" s="69" t="str">
        <f t="shared" si="1"/>
        <v/>
      </c>
      <c r="Y32" s="70" t="str">
        <f t="shared" si="1"/>
        <v/>
      </c>
      <c r="Z32" s="70" t="str">
        <f t="shared" si="1"/>
        <v/>
      </c>
      <c r="AA32" s="70" t="str">
        <f t="shared" si="1"/>
        <v/>
      </c>
      <c r="AB32" s="70" t="str">
        <f t="shared" si="1"/>
        <v/>
      </c>
      <c r="AC32" s="70" t="str">
        <f t="shared" si="1"/>
        <v/>
      </c>
      <c r="AD32" s="70" t="str">
        <f t="shared" si="1"/>
        <v/>
      </c>
      <c r="AF32" s="27"/>
    </row>
    <row r="33" spans="1:32" x14ac:dyDescent="0.4">
      <c r="A33" s="27"/>
      <c r="M33" s="27"/>
      <c r="O33" s="69"/>
      <c r="P33" s="70"/>
      <c r="Q33" s="70"/>
      <c r="R33" s="70"/>
      <c r="S33" s="70"/>
      <c r="T33" s="70"/>
      <c r="U33" s="69"/>
      <c r="V33" s="66"/>
      <c r="W33" s="66"/>
      <c r="X33" s="69"/>
      <c r="Y33" s="70"/>
      <c r="Z33" s="70"/>
      <c r="AA33" s="70"/>
      <c r="AB33" s="70"/>
      <c r="AC33" s="70"/>
      <c r="AD33" s="70"/>
      <c r="AF33" s="27"/>
    </row>
    <row r="34" spans="1:32" ht="24.95" customHeight="1" x14ac:dyDescent="0.4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</row>
  </sheetData>
  <mergeCells count="104"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K6:N6"/>
    <mergeCell ref="O6:V6"/>
    <mergeCell ref="W6:AD6"/>
    <mergeCell ref="C5:D5"/>
    <mergeCell ref="E5:F5"/>
    <mergeCell ref="G5:H5"/>
    <mergeCell ref="I5:J5"/>
    <mergeCell ref="K5:M5"/>
    <mergeCell ref="O5:V5"/>
    <mergeCell ref="W7:AD7"/>
    <mergeCell ref="E8:F8"/>
    <mergeCell ref="G8:H8"/>
    <mergeCell ref="I8:J8"/>
    <mergeCell ref="K8:M8"/>
    <mergeCell ref="O8:V8"/>
    <mergeCell ref="W8:AD8"/>
    <mergeCell ref="C7:D8"/>
    <mergeCell ref="E7:F7"/>
    <mergeCell ref="G7:H7"/>
    <mergeCell ref="I7:J7"/>
    <mergeCell ref="K7:M7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K9:N9"/>
    <mergeCell ref="O9:V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K12:N12"/>
    <mergeCell ref="O12:V12"/>
    <mergeCell ref="C18:D18"/>
    <mergeCell ref="E18:F18"/>
    <mergeCell ref="G18:H18"/>
    <mergeCell ref="I18:J18"/>
    <mergeCell ref="O18:V18"/>
    <mergeCell ref="W18:AD18"/>
    <mergeCell ref="W15:AD15"/>
    <mergeCell ref="C16:D17"/>
    <mergeCell ref="I16:J16"/>
    <mergeCell ref="O16:V16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K15:N15"/>
    <mergeCell ref="O15:V15"/>
    <mergeCell ref="C25:K26"/>
    <mergeCell ref="O25:U25"/>
    <mergeCell ref="X25:AD25"/>
    <mergeCell ref="C27:K27"/>
    <mergeCell ref="C28:K29"/>
    <mergeCell ref="C30:K31"/>
    <mergeCell ref="W20:AD20"/>
    <mergeCell ref="C21:D21"/>
    <mergeCell ref="E21:F21"/>
    <mergeCell ref="G21:H21"/>
    <mergeCell ref="I21:J21"/>
    <mergeCell ref="O21:V21"/>
    <mergeCell ref="W21:AD21"/>
    <mergeCell ref="C19:D20"/>
    <mergeCell ref="I19:J19"/>
    <mergeCell ref="O19:V19"/>
    <mergeCell ref="E20:F20"/>
    <mergeCell ref="G20:H20"/>
    <mergeCell ref="I20:J20"/>
    <mergeCell ref="O20:V20"/>
  </mergeCells>
  <conditionalFormatting sqref="C5 E5 G5 I5 K5:L5 O5 W5 C7 E8 G8 I8 K8:L8 O8 W8 C10 E11 G11 I11 K11:L11 O11 W11 C13 E14 G14 I14 K14:L14 O14 W14 C16 E17 G17 I17 K17:L17 O17 W17">
    <cfRule type="expression" dxfId="15" priority="3">
      <formula>MONTH(C5)&lt;&gt;MONTH($C$2)</formula>
    </cfRule>
    <cfRule type="expression" dxfId="14" priority="4">
      <formula>OR(WEEKDAY(C5,1)=1,WEEKDAY(C5,1)=7)</formula>
    </cfRule>
  </conditionalFormatting>
  <conditionalFormatting sqref="C19 E20 G20 I20 K20:L20 O20 W20">
    <cfRule type="expression" dxfId="13" priority="1">
      <formula>MONTH(C19)&lt;&gt;MONTH($C$2)</formula>
    </cfRule>
    <cfRule type="expression" dxfId="12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BA60757C-57DB-41B9-B204-2C6625E0048F}"/>
    <dataValidation allowBlank="1" showInputMessage="1" showErrorMessage="1" prompt="Calendar days are automatically updated" sqref="C5:D5" xr:uid="{474EC28B-BCFB-4219-9DEB-F438C9D4292D}"/>
    <dataValidation allowBlank="1" showInputMessage="1" showErrorMessage="1" prompt="To change the starting day of the week, go to cell P12 in About sheet" sqref="C4:D4" xr:uid="{9E4F7929-00ED-40FD-B902-278EC5D8F208}"/>
    <dataValidation allowBlank="1" showInputMessage="1" showErrorMessage="1" prompt="Enter daily notes below the calendar days, such as this cell" sqref="C6:D6" xr:uid="{187FBACE-928C-48F0-8D56-4701B0C062D7}"/>
    <dataValidation allowBlank="1" showInputMessage="1" showErrorMessage="1" prompt="Enter monthly notes in cells C24 to K28" sqref="C25:K26" xr:uid="{2ED69977-2B3B-49CD-9340-3CBEFF041CBF}"/>
    <dataValidation allowBlank="1" showInputMessage="1" showErrorMessage="1" prompt="Previous month calendar" sqref="O25:U25" xr:uid="{003B56A9-C207-4E84-8067-2E9D83ECA5CE}"/>
    <dataValidation allowBlank="1" showInputMessage="1" showErrorMessage="1" prompt="Next month calendar" sqref="X25:AD25" xr:uid="{97FB1B3C-BE59-4E43-8FEB-70DFC1C05DF2}"/>
  </dataValidations>
  <printOptions horizontalCentered="1"/>
  <pageMargins left="0.5" right="0.5" top="0.25" bottom="0.25" header="0.25" footer="0.25"/>
  <pageSetup scale="8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8A6E8-4E53-428D-BDD3-B5729DFF67B5}">
  <sheetPr>
    <pageSetUpPr fitToPage="1"/>
  </sheetPr>
  <dimension ref="A1:AP34"/>
  <sheetViews>
    <sheetView showGridLines="0" zoomScaleNormal="100" workbookViewId="0">
      <selection activeCell="A13" sqref="A13:XFD13"/>
    </sheetView>
  </sheetViews>
  <sheetFormatPr defaultColWidth="8.73046875" defaultRowHeight="13.15" x14ac:dyDescent="0.4"/>
  <cols>
    <col min="1" max="3" width="5.59765625" style="28" customWidth="1"/>
    <col min="4" max="4" width="15.59765625" style="28" customWidth="1"/>
    <col min="5" max="5" width="5.59765625" style="28" customWidth="1"/>
    <col min="6" max="6" width="15.59765625" style="28" customWidth="1"/>
    <col min="7" max="7" width="5.59765625" style="28" customWidth="1"/>
    <col min="8" max="8" width="15.59765625" style="28" customWidth="1"/>
    <col min="9" max="9" width="5.59765625" style="28" customWidth="1"/>
    <col min="10" max="10" width="15.59765625" style="28" customWidth="1"/>
    <col min="11" max="14" width="5.59765625" style="28" customWidth="1"/>
    <col min="15" max="30" width="2.59765625" style="28" customWidth="1"/>
    <col min="31" max="32" width="5.59765625" style="28" customWidth="1"/>
    <col min="33" max="33" width="17.1328125" style="28" customWidth="1"/>
    <col min="34" max="34" width="10.265625" style="28" customWidth="1"/>
    <col min="35" max="16384" width="8.73046875" style="28"/>
  </cols>
  <sheetData>
    <row r="1" spans="1:36" ht="24.95" customHeight="1" x14ac:dyDescent="0.4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6" s="32" customFormat="1" ht="90" customHeight="1" x14ac:dyDescent="1.75">
      <c r="A2" s="31"/>
      <c r="C2" s="219">
        <f>DATE([1]About!P8,10,1)</f>
        <v>45931</v>
      </c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F2" s="31"/>
    </row>
    <row r="3" spans="1:36" s="34" customFormat="1" ht="24.95" customHeight="1" x14ac:dyDescent="1.75">
      <c r="A3" s="33"/>
      <c r="C3" s="35"/>
      <c r="D3" s="35"/>
      <c r="E3" s="35"/>
      <c r="F3" s="35"/>
      <c r="G3" s="35"/>
      <c r="H3" s="35"/>
      <c r="I3" s="35"/>
      <c r="J3" s="35"/>
      <c r="K3" s="36"/>
      <c r="L3" s="36"/>
      <c r="M3" s="36"/>
      <c r="N3" s="36"/>
      <c r="V3" s="32"/>
      <c r="AF3" s="31"/>
      <c r="AG3" s="32"/>
      <c r="AH3" s="32"/>
      <c r="AI3" s="32"/>
    </row>
    <row r="4" spans="1:36" s="38" customFormat="1" ht="30" customHeight="1" x14ac:dyDescent="0.55000000000000004">
      <c r="A4" s="37"/>
      <c r="C4" s="220">
        <f>C5</f>
        <v>45929</v>
      </c>
      <c r="D4" s="220"/>
      <c r="E4" s="220">
        <f>E5</f>
        <v>45930</v>
      </c>
      <c r="F4" s="220"/>
      <c r="G4" s="220">
        <f>G5</f>
        <v>45931</v>
      </c>
      <c r="H4" s="220"/>
      <c r="I4" s="220">
        <f>I5</f>
        <v>45932</v>
      </c>
      <c r="J4" s="220"/>
      <c r="K4" s="220">
        <f>K5</f>
        <v>45933</v>
      </c>
      <c r="L4" s="220"/>
      <c r="M4" s="220"/>
      <c r="N4" s="39"/>
      <c r="O4" s="220">
        <f>O5</f>
        <v>45934</v>
      </c>
      <c r="P4" s="220"/>
      <c r="Q4" s="220"/>
      <c r="R4" s="220"/>
      <c r="S4" s="220"/>
      <c r="T4" s="220"/>
      <c r="U4" s="220"/>
      <c r="V4" s="220"/>
      <c r="W4" s="220">
        <f>W5</f>
        <v>45935</v>
      </c>
      <c r="X4" s="220"/>
      <c r="Y4" s="220"/>
      <c r="Z4" s="220"/>
      <c r="AA4" s="220"/>
      <c r="AB4" s="220"/>
      <c r="AC4" s="220"/>
      <c r="AD4" s="220"/>
      <c r="AF4" s="40"/>
      <c r="AG4" s="41"/>
      <c r="AH4" s="41"/>
      <c r="AI4" s="41"/>
      <c r="AJ4" s="41"/>
    </row>
    <row r="5" spans="1:36" ht="24.95" customHeight="1" x14ac:dyDescent="0.5">
      <c r="A5" s="27"/>
      <c r="C5" s="210">
        <f>$C$2-(WEEKDAY($C$2,1)-(start_day-1))-IF((WEEKDAY($C$2,1)-(start_day-1))&lt;=0,7,0)+1</f>
        <v>45929</v>
      </c>
      <c r="D5" s="211"/>
      <c r="E5" s="210">
        <f>C5+1</f>
        <v>45930</v>
      </c>
      <c r="F5" s="211"/>
      <c r="G5" s="210">
        <f>E5+1</f>
        <v>45931</v>
      </c>
      <c r="H5" s="211"/>
      <c r="I5" s="210">
        <f>G5+1</f>
        <v>45932</v>
      </c>
      <c r="J5" s="211"/>
      <c r="K5" s="210">
        <f>I5+1</f>
        <v>45933</v>
      </c>
      <c r="L5" s="218"/>
      <c r="M5" s="218"/>
      <c r="N5" s="42"/>
      <c r="O5" s="210">
        <f>K5+1</f>
        <v>45934</v>
      </c>
      <c r="P5" s="218"/>
      <c r="Q5" s="218"/>
      <c r="R5" s="218"/>
      <c r="S5" s="218"/>
      <c r="T5" s="218"/>
      <c r="U5" s="218"/>
      <c r="V5" s="211"/>
      <c r="W5" s="210">
        <f>O5+1</f>
        <v>45935</v>
      </c>
      <c r="X5" s="218"/>
      <c r="Y5" s="218"/>
      <c r="Z5" s="218"/>
      <c r="AA5" s="218"/>
      <c r="AB5" s="218"/>
      <c r="AC5" s="218"/>
      <c r="AD5" s="211"/>
      <c r="AF5" s="43"/>
      <c r="AG5" s="44"/>
      <c r="AH5" s="44"/>
      <c r="AI5" s="44"/>
      <c r="AJ5" s="44"/>
    </row>
    <row r="6" spans="1:36" s="46" customFormat="1" ht="75" customHeight="1" x14ac:dyDescent="0.45">
      <c r="A6" s="45"/>
      <c r="C6" s="207"/>
      <c r="D6" s="208"/>
      <c r="E6" s="207"/>
      <c r="F6" s="208"/>
      <c r="G6" s="207"/>
      <c r="H6" s="208"/>
      <c r="I6" s="207"/>
      <c r="J6" s="208"/>
      <c r="K6" s="207"/>
      <c r="L6" s="209"/>
      <c r="M6" s="209"/>
      <c r="N6" s="208"/>
      <c r="O6" s="207"/>
      <c r="P6" s="209"/>
      <c r="Q6" s="209"/>
      <c r="R6" s="209"/>
      <c r="S6" s="209"/>
      <c r="T6" s="209"/>
      <c r="U6" s="209"/>
      <c r="V6" s="208"/>
      <c r="W6" s="207"/>
      <c r="X6" s="209"/>
      <c r="Y6" s="209"/>
      <c r="Z6" s="209"/>
      <c r="AA6" s="209"/>
      <c r="AB6" s="209"/>
      <c r="AC6" s="209"/>
      <c r="AD6" s="208"/>
      <c r="AE6" s="30"/>
      <c r="AF6" s="45"/>
    </row>
    <row r="7" spans="1:36" ht="9.9499999999999993" customHeight="1" x14ac:dyDescent="0.4">
      <c r="A7" s="27"/>
      <c r="C7" s="210">
        <f>W5+1</f>
        <v>45936</v>
      </c>
      <c r="D7" s="211"/>
      <c r="E7" s="215"/>
      <c r="F7" s="217"/>
      <c r="G7" s="215"/>
      <c r="H7" s="217"/>
      <c r="I7" s="215"/>
      <c r="J7" s="217"/>
      <c r="K7" s="215"/>
      <c r="L7" s="216"/>
      <c r="M7" s="216"/>
      <c r="N7" s="49"/>
      <c r="O7" s="215"/>
      <c r="P7" s="216"/>
      <c r="Q7" s="216"/>
      <c r="R7" s="216"/>
      <c r="S7" s="216"/>
      <c r="T7" s="216"/>
      <c r="U7" s="216"/>
      <c r="V7" s="217"/>
      <c r="W7" s="215"/>
      <c r="X7" s="216"/>
      <c r="Y7" s="216"/>
      <c r="Z7" s="216"/>
      <c r="AA7" s="216"/>
      <c r="AB7" s="216"/>
      <c r="AC7" s="216"/>
      <c r="AD7" s="217"/>
      <c r="AF7" s="27"/>
    </row>
    <row r="8" spans="1:36" s="30" customFormat="1" ht="15" customHeight="1" x14ac:dyDescent="0.45">
      <c r="A8" s="29"/>
      <c r="C8" s="210"/>
      <c r="D8" s="211"/>
      <c r="E8" s="204">
        <f>C7+1</f>
        <v>45937</v>
      </c>
      <c r="F8" s="206"/>
      <c r="G8" s="204">
        <f>E8+1</f>
        <v>45938</v>
      </c>
      <c r="H8" s="206"/>
      <c r="I8" s="204">
        <f>G8+1</f>
        <v>45939</v>
      </c>
      <c r="J8" s="206"/>
      <c r="K8" s="204">
        <f>I8+1</f>
        <v>45940</v>
      </c>
      <c r="L8" s="205"/>
      <c r="M8" s="205"/>
      <c r="N8" s="52"/>
      <c r="O8" s="204">
        <f>K8+1</f>
        <v>45941</v>
      </c>
      <c r="P8" s="205"/>
      <c r="Q8" s="205"/>
      <c r="R8" s="205"/>
      <c r="S8" s="205"/>
      <c r="T8" s="205"/>
      <c r="U8" s="205"/>
      <c r="V8" s="206"/>
      <c r="W8" s="204">
        <f>O8+1</f>
        <v>45942</v>
      </c>
      <c r="X8" s="205"/>
      <c r="Y8" s="205"/>
      <c r="Z8" s="205"/>
      <c r="AA8" s="205"/>
      <c r="AB8" s="205"/>
      <c r="AC8" s="205"/>
      <c r="AD8" s="206"/>
      <c r="AF8" s="29"/>
    </row>
    <row r="9" spans="1:36" s="46" customFormat="1" ht="75" customHeight="1" x14ac:dyDescent="0.45">
      <c r="A9" s="45"/>
      <c r="C9" s="207"/>
      <c r="D9" s="208"/>
      <c r="E9" s="207"/>
      <c r="F9" s="208"/>
      <c r="G9" s="207"/>
      <c r="H9" s="208"/>
      <c r="I9" s="207"/>
      <c r="J9" s="208"/>
      <c r="K9" s="207"/>
      <c r="L9" s="209"/>
      <c r="M9" s="209"/>
      <c r="N9" s="208"/>
      <c r="O9" s="207"/>
      <c r="P9" s="209"/>
      <c r="Q9" s="209"/>
      <c r="R9" s="209"/>
      <c r="S9" s="209"/>
      <c r="T9" s="209"/>
      <c r="U9" s="209"/>
      <c r="V9" s="208"/>
      <c r="W9" s="207"/>
      <c r="X9" s="209"/>
      <c r="Y9" s="209"/>
      <c r="Z9" s="209"/>
      <c r="AA9" s="209"/>
      <c r="AB9" s="209"/>
      <c r="AC9" s="209"/>
      <c r="AD9" s="208"/>
      <c r="AE9" s="30"/>
      <c r="AF9" s="45"/>
    </row>
    <row r="10" spans="1:36" s="46" customFormat="1" ht="9.9499999999999993" customHeight="1" x14ac:dyDescent="0.45">
      <c r="A10" s="45"/>
      <c r="C10" s="210">
        <f>W8+1</f>
        <v>45943</v>
      </c>
      <c r="D10" s="211"/>
      <c r="E10" s="48"/>
      <c r="F10" s="49"/>
      <c r="G10" s="48"/>
      <c r="H10" s="49"/>
      <c r="I10" s="48"/>
      <c r="J10" s="49"/>
      <c r="K10" s="48"/>
      <c r="L10" s="50"/>
      <c r="M10" s="50"/>
      <c r="N10" s="49"/>
      <c r="O10" s="48"/>
      <c r="P10" s="50"/>
      <c r="Q10" s="50"/>
      <c r="R10" s="50"/>
      <c r="S10" s="50"/>
      <c r="T10" s="50"/>
      <c r="U10" s="50"/>
      <c r="V10" s="49"/>
      <c r="W10" s="48"/>
      <c r="X10" s="50"/>
      <c r="Y10" s="50"/>
      <c r="Z10" s="50"/>
      <c r="AA10" s="50"/>
      <c r="AB10" s="50"/>
      <c r="AC10" s="50"/>
      <c r="AD10" s="49"/>
      <c r="AE10" s="30"/>
      <c r="AF10" s="45"/>
    </row>
    <row r="11" spans="1:36" s="30" customFormat="1" ht="15" customHeight="1" x14ac:dyDescent="0.4">
      <c r="A11" s="29"/>
      <c r="C11" s="210"/>
      <c r="D11" s="211"/>
      <c r="E11" s="204">
        <f>C10+1</f>
        <v>45944</v>
      </c>
      <c r="F11" s="206"/>
      <c r="G11" s="204">
        <f>E11+1</f>
        <v>45945</v>
      </c>
      <c r="H11" s="206"/>
      <c r="I11" s="204">
        <f>G11+1</f>
        <v>45946</v>
      </c>
      <c r="J11" s="206"/>
      <c r="K11" s="204">
        <f>I11+1</f>
        <v>45947</v>
      </c>
      <c r="L11" s="205"/>
      <c r="M11" s="205"/>
      <c r="N11" s="52"/>
      <c r="O11" s="204">
        <f>K11+1</f>
        <v>45948</v>
      </c>
      <c r="P11" s="205"/>
      <c r="Q11" s="205"/>
      <c r="R11" s="205"/>
      <c r="S11" s="205"/>
      <c r="T11" s="205"/>
      <c r="U11" s="205"/>
      <c r="V11" s="206"/>
      <c r="W11" s="204">
        <f>O11+1</f>
        <v>45949</v>
      </c>
      <c r="X11" s="205"/>
      <c r="Y11" s="205"/>
      <c r="Z11" s="205"/>
      <c r="AA11" s="205"/>
      <c r="AB11" s="205"/>
      <c r="AC11" s="205"/>
      <c r="AD11" s="206"/>
      <c r="AF11" s="29"/>
      <c r="AJ11" s="28"/>
    </row>
    <row r="12" spans="1:36" s="46" customFormat="1" ht="75" customHeight="1" x14ac:dyDescent="0.45">
      <c r="A12" s="45"/>
      <c r="C12" s="207"/>
      <c r="D12" s="208"/>
      <c r="E12" s="207"/>
      <c r="F12" s="208"/>
      <c r="G12" s="207"/>
      <c r="H12" s="208"/>
      <c r="I12" s="207"/>
      <c r="J12" s="208"/>
      <c r="K12" s="207"/>
      <c r="L12" s="209"/>
      <c r="M12" s="209"/>
      <c r="N12" s="208"/>
      <c r="O12" s="207"/>
      <c r="P12" s="209"/>
      <c r="Q12" s="209"/>
      <c r="R12" s="209"/>
      <c r="S12" s="209"/>
      <c r="T12" s="209"/>
      <c r="U12" s="209"/>
      <c r="V12" s="208"/>
      <c r="W12" s="207"/>
      <c r="X12" s="209"/>
      <c r="Y12" s="209"/>
      <c r="Z12" s="209"/>
      <c r="AA12" s="209"/>
      <c r="AB12" s="209"/>
      <c r="AC12" s="209"/>
      <c r="AD12" s="208"/>
      <c r="AE12" s="30"/>
      <c r="AF12" s="45"/>
    </row>
    <row r="13" spans="1:36" s="46" customFormat="1" ht="9.9499999999999993" customHeight="1" x14ac:dyDescent="0.45">
      <c r="A13" s="45"/>
      <c r="C13" s="210">
        <f>W11+1</f>
        <v>45950</v>
      </c>
      <c r="D13" s="211"/>
      <c r="E13" s="48"/>
      <c r="F13" s="49"/>
      <c r="G13" s="48"/>
      <c r="H13" s="49"/>
      <c r="I13" s="48"/>
      <c r="J13" s="49"/>
      <c r="K13" s="48"/>
      <c r="L13" s="50"/>
      <c r="M13" s="50"/>
      <c r="N13" s="49"/>
      <c r="O13" s="48"/>
      <c r="P13" s="50"/>
      <c r="Q13" s="50"/>
      <c r="R13" s="50"/>
      <c r="S13" s="50"/>
      <c r="T13" s="50"/>
      <c r="U13" s="50"/>
      <c r="V13" s="49"/>
      <c r="W13" s="48"/>
      <c r="X13" s="50"/>
      <c r="Y13" s="50"/>
      <c r="Z13" s="50"/>
      <c r="AA13" s="50"/>
      <c r="AB13" s="50"/>
      <c r="AC13" s="50"/>
      <c r="AD13" s="49"/>
      <c r="AE13" s="30"/>
      <c r="AF13" s="45"/>
    </row>
    <row r="14" spans="1:36" s="30" customFormat="1" ht="15" customHeight="1" x14ac:dyDescent="0.45">
      <c r="A14" s="29"/>
      <c r="C14" s="210"/>
      <c r="D14" s="211"/>
      <c r="E14" s="204">
        <f>C13+1</f>
        <v>45951</v>
      </c>
      <c r="F14" s="206"/>
      <c r="G14" s="204">
        <f>E14+1</f>
        <v>45952</v>
      </c>
      <c r="H14" s="206"/>
      <c r="I14" s="204">
        <f>G14+1</f>
        <v>45953</v>
      </c>
      <c r="J14" s="206"/>
      <c r="K14" s="204">
        <f>I14+1</f>
        <v>45954</v>
      </c>
      <c r="L14" s="205"/>
      <c r="M14" s="205"/>
      <c r="N14" s="52"/>
      <c r="O14" s="204">
        <f>K14+1</f>
        <v>45955</v>
      </c>
      <c r="P14" s="205"/>
      <c r="Q14" s="205"/>
      <c r="R14" s="205"/>
      <c r="S14" s="205"/>
      <c r="T14" s="205"/>
      <c r="U14" s="205"/>
      <c r="V14" s="206"/>
      <c r="W14" s="204">
        <f>O14+1</f>
        <v>45956</v>
      </c>
      <c r="X14" s="205"/>
      <c r="Y14" s="205"/>
      <c r="Z14" s="205"/>
      <c r="AA14" s="205"/>
      <c r="AB14" s="205"/>
      <c r="AC14" s="205"/>
      <c r="AD14" s="206"/>
      <c r="AF14" s="29"/>
    </row>
    <row r="15" spans="1:36" s="46" customFormat="1" ht="75" customHeight="1" x14ac:dyDescent="0.45">
      <c r="A15" s="45"/>
      <c r="C15" s="207"/>
      <c r="D15" s="208"/>
      <c r="E15" s="207"/>
      <c r="F15" s="208"/>
      <c r="G15" s="207"/>
      <c r="H15" s="208"/>
      <c r="I15" s="207"/>
      <c r="J15" s="208"/>
      <c r="K15" s="207"/>
      <c r="L15" s="209"/>
      <c r="M15" s="209"/>
      <c r="N15" s="208"/>
      <c r="O15" s="207"/>
      <c r="P15" s="209"/>
      <c r="Q15" s="209"/>
      <c r="R15" s="209"/>
      <c r="S15" s="209"/>
      <c r="T15" s="209"/>
      <c r="U15" s="209"/>
      <c r="V15" s="208"/>
      <c r="W15" s="207"/>
      <c r="X15" s="209"/>
      <c r="Y15" s="209"/>
      <c r="Z15" s="209"/>
      <c r="AA15" s="209"/>
      <c r="AB15" s="209"/>
      <c r="AC15" s="209"/>
      <c r="AD15" s="208"/>
      <c r="AE15" s="30"/>
      <c r="AF15" s="45"/>
    </row>
    <row r="16" spans="1:36" s="46" customFormat="1" ht="9.9499999999999993" customHeight="1" x14ac:dyDescent="0.45">
      <c r="A16" s="45"/>
      <c r="C16" s="210">
        <f>W14+1</f>
        <v>45957</v>
      </c>
      <c r="D16" s="211"/>
      <c r="E16" s="48"/>
      <c r="F16" s="49"/>
      <c r="G16" s="48"/>
      <c r="H16" s="49"/>
      <c r="I16" s="54"/>
      <c r="J16" s="55"/>
      <c r="K16" s="54"/>
      <c r="L16" s="56"/>
      <c r="M16" s="56"/>
      <c r="N16" s="55"/>
      <c r="O16" s="54"/>
      <c r="P16" s="56"/>
      <c r="Q16" s="56"/>
      <c r="R16" s="56"/>
      <c r="S16" s="56"/>
      <c r="T16" s="56"/>
      <c r="U16" s="56"/>
      <c r="V16" s="55"/>
      <c r="W16" s="48"/>
      <c r="X16" s="50"/>
      <c r="Y16" s="50"/>
      <c r="Z16" s="50"/>
      <c r="AA16" s="50"/>
      <c r="AB16" s="50"/>
      <c r="AC16" s="50"/>
      <c r="AD16" s="49"/>
      <c r="AE16" s="30"/>
      <c r="AF16" s="45"/>
    </row>
    <row r="17" spans="1:42" s="30" customFormat="1" ht="15" customHeight="1" x14ac:dyDescent="0.45">
      <c r="A17" s="29"/>
      <c r="C17" s="210"/>
      <c r="D17" s="211"/>
      <c r="E17" s="204">
        <f>C16+1</f>
        <v>45958</v>
      </c>
      <c r="F17" s="206"/>
      <c r="G17" s="204">
        <f>E17+1</f>
        <v>45959</v>
      </c>
      <c r="H17" s="206"/>
      <c r="I17" s="204">
        <f>G17+1</f>
        <v>45960</v>
      </c>
      <c r="J17" s="206"/>
      <c r="K17" s="204">
        <f>I17+1</f>
        <v>45961</v>
      </c>
      <c r="L17" s="205"/>
      <c r="M17" s="205"/>
      <c r="N17" s="52"/>
      <c r="O17" s="204">
        <f>K17+1</f>
        <v>45962</v>
      </c>
      <c r="P17" s="205"/>
      <c r="Q17" s="205"/>
      <c r="R17" s="205"/>
      <c r="S17" s="205"/>
      <c r="T17" s="205"/>
      <c r="U17" s="205"/>
      <c r="V17" s="206"/>
      <c r="W17" s="204">
        <f>O17+1</f>
        <v>45963</v>
      </c>
      <c r="X17" s="205"/>
      <c r="Y17" s="205"/>
      <c r="Z17" s="205"/>
      <c r="AA17" s="205"/>
      <c r="AB17" s="205"/>
      <c r="AC17" s="205"/>
      <c r="AD17" s="206"/>
      <c r="AF17" s="29"/>
    </row>
    <row r="18" spans="1:42" s="46" customFormat="1" ht="75" customHeight="1" x14ac:dyDescent="0.4">
      <c r="A18" s="45"/>
      <c r="C18" s="207"/>
      <c r="D18" s="208"/>
      <c r="E18" s="207"/>
      <c r="F18" s="208"/>
      <c r="G18" s="207"/>
      <c r="H18" s="208"/>
      <c r="I18" s="207"/>
      <c r="J18" s="208"/>
      <c r="K18" s="207"/>
      <c r="L18" s="209"/>
      <c r="M18" s="209"/>
      <c r="N18" s="47"/>
      <c r="O18" s="207"/>
      <c r="P18" s="209"/>
      <c r="Q18" s="209"/>
      <c r="R18" s="209"/>
      <c r="S18" s="209"/>
      <c r="T18" s="209"/>
      <c r="U18" s="209"/>
      <c r="V18" s="208"/>
      <c r="W18" s="207"/>
      <c r="X18" s="209"/>
      <c r="Y18" s="209"/>
      <c r="Z18" s="209"/>
      <c r="AA18" s="209"/>
      <c r="AB18" s="209"/>
      <c r="AC18" s="209"/>
      <c r="AD18" s="208"/>
      <c r="AE18" s="30"/>
      <c r="AF18" s="45"/>
      <c r="AP18" s="28"/>
    </row>
    <row r="19" spans="1:42" s="46" customFormat="1" ht="9.9499999999999993" customHeight="1" x14ac:dyDescent="0.45">
      <c r="A19" s="45"/>
      <c r="C19" s="210">
        <f>W17+1</f>
        <v>45964</v>
      </c>
      <c r="D19" s="211"/>
      <c r="E19" s="48"/>
      <c r="F19" s="49"/>
      <c r="G19" s="48"/>
      <c r="H19" s="49"/>
      <c r="I19" s="54"/>
      <c r="J19" s="55"/>
      <c r="K19" s="54"/>
      <c r="L19" s="56"/>
      <c r="M19" s="56"/>
      <c r="N19" s="55"/>
      <c r="O19" s="54"/>
      <c r="P19" s="56"/>
      <c r="Q19" s="56"/>
      <c r="R19" s="56"/>
      <c r="S19" s="56"/>
      <c r="T19" s="56"/>
      <c r="U19" s="56"/>
      <c r="V19" s="55"/>
      <c r="W19" s="48"/>
      <c r="X19" s="50"/>
      <c r="Y19" s="50"/>
      <c r="Z19" s="50"/>
      <c r="AA19" s="50"/>
      <c r="AB19" s="50"/>
      <c r="AC19" s="50"/>
      <c r="AD19" s="49"/>
      <c r="AE19" s="30"/>
      <c r="AF19" s="45"/>
    </row>
    <row r="20" spans="1:42" s="30" customFormat="1" ht="15" customHeight="1" x14ac:dyDescent="0.45">
      <c r="A20" s="29"/>
      <c r="C20" s="210"/>
      <c r="D20" s="211"/>
      <c r="E20" s="204">
        <f>C19+1</f>
        <v>45965</v>
      </c>
      <c r="F20" s="206"/>
      <c r="G20" s="204">
        <f>E20+1</f>
        <v>45966</v>
      </c>
      <c r="H20" s="206"/>
      <c r="I20" s="204">
        <f>G20+1</f>
        <v>45967</v>
      </c>
      <c r="J20" s="206"/>
      <c r="K20" s="204">
        <f>I20+1</f>
        <v>45968</v>
      </c>
      <c r="L20" s="205"/>
      <c r="M20" s="205"/>
      <c r="N20" s="52"/>
      <c r="O20" s="204">
        <f>K20+1</f>
        <v>45969</v>
      </c>
      <c r="P20" s="205"/>
      <c r="Q20" s="205"/>
      <c r="R20" s="205"/>
      <c r="S20" s="205"/>
      <c r="T20" s="205"/>
      <c r="U20" s="205"/>
      <c r="V20" s="206"/>
      <c r="W20" s="204">
        <f>O20+1</f>
        <v>45970</v>
      </c>
      <c r="X20" s="205"/>
      <c r="Y20" s="205"/>
      <c r="Z20" s="205"/>
      <c r="AA20" s="205"/>
      <c r="AB20" s="205"/>
      <c r="AC20" s="205"/>
      <c r="AD20" s="206"/>
      <c r="AF20" s="29"/>
    </row>
    <row r="21" spans="1:42" s="46" customFormat="1" ht="75" customHeight="1" x14ac:dyDescent="0.4">
      <c r="A21" s="45"/>
      <c r="C21" s="207"/>
      <c r="D21" s="208"/>
      <c r="E21" s="207"/>
      <c r="F21" s="208"/>
      <c r="G21" s="207"/>
      <c r="H21" s="208"/>
      <c r="I21" s="207"/>
      <c r="J21" s="208"/>
      <c r="K21" s="207"/>
      <c r="L21" s="209"/>
      <c r="M21" s="209"/>
      <c r="N21" s="47"/>
      <c r="O21" s="207"/>
      <c r="P21" s="209"/>
      <c r="Q21" s="209"/>
      <c r="R21" s="209"/>
      <c r="S21" s="209"/>
      <c r="T21" s="209"/>
      <c r="U21" s="209"/>
      <c r="V21" s="208"/>
      <c r="W21" s="207"/>
      <c r="X21" s="209"/>
      <c r="Y21" s="209"/>
      <c r="Z21" s="209"/>
      <c r="AA21" s="209"/>
      <c r="AB21" s="209"/>
      <c r="AC21" s="209"/>
      <c r="AD21" s="208"/>
      <c r="AE21" s="30"/>
      <c r="AF21" s="45"/>
      <c r="AP21" s="28"/>
    </row>
    <row r="22" spans="1:42" s="30" customFormat="1" ht="24.95" customHeight="1" x14ac:dyDescent="0.45">
      <c r="A22" s="29"/>
      <c r="C22" s="57"/>
      <c r="D22" s="57"/>
      <c r="E22" s="57"/>
      <c r="F22" s="57"/>
      <c r="G22" s="58"/>
      <c r="H22" s="59"/>
      <c r="I22" s="59"/>
      <c r="J22" s="59"/>
      <c r="K22" s="59"/>
      <c r="L22" s="59"/>
      <c r="M22" s="59"/>
      <c r="N22" s="59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F22" s="29"/>
    </row>
    <row r="23" spans="1:42" s="30" customFormat="1" ht="24.95" customHeight="1" x14ac:dyDescent="0.45">
      <c r="A23" s="29"/>
      <c r="B23" s="29"/>
      <c r="C23" s="61"/>
      <c r="D23" s="61"/>
      <c r="E23" s="61"/>
      <c r="F23" s="61"/>
      <c r="G23" s="62"/>
      <c r="H23" s="63"/>
      <c r="I23" s="63"/>
      <c r="J23" s="63"/>
      <c r="K23" s="63"/>
      <c r="L23" s="63"/>
      <c r="M23" s="63"/>
      <c r="N23" s="63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29"/>
      <c r="AF23" s="29"/>
    </row>
    <row r="24" spans="1:42" ht="24.95" customHeight="1" x14ac:dyDescent="0.4">
      <c r="A24" s="27"/>
      <c r="M24" s="27"/>
      <c r="AF24" s="27"/>
    </row>
    <row r="25" spans="1:42" ht="20.100000000000001" customHeight="1" x14ac:dyDescent="0.4">
      <c r="A25" s="27"/>
      <c r="C25" s="200" t="s">
        <v>113</v>
      </c>
      <c r="D25" s="200"/>
      <c r="E25" s="200"/>
      <c r="F25" s="200"/>
      <c r="G25" s="200"/>
      <c r="H25" s="200"/>
      <c r="I25" s="200"/>
      <c r="J25" s="200"/>
      <c r="K25" s="200"/>
      <c r="L25" s="65"/>
      <c r="M25" s="27"/>
      <c r="O25" s="201">
        <f>DATE(YEAR(C2),MONTH(C2)-1,1)</f>
        <v>45901</v>
      </c>
      <c r="P25" s="201"/>
      <c r="Q25" s="201"/>
      <c r="R25" s="201"/>
      <c r="S25" s="201"/>
      <c r="T25" s="201"/>
      <c r="U25" s="201"/>
      <c r="V25" s="66"/>
      <c r="W25" s="66"/>
      <c r="X25" s="201">
        <f>DATE(YEAR(C2),MONTH(C2)+1,1)</f>
        <v>45962</v>
      </c>
      <c r="Y25" s="201"/>
      <c r="Z25" s="201"/>
      <c r="AA25" s="201"/>
      <c r="AB25" s="201"/>
      <c r="AC25" s="201"/>
      <c r="AD25" s="201"/>
      <c r="AF25" s="27"/>
    </row>
    <row r="26" spans="1:42" ht="15" customHeight="1" x14ac:dyDescent="0.4">
      <c r="A26" s="27"/>
      <c r="C26" s="200"/>
      <c r="D26" s="200"/>
      <c r="E26" s="200"/>
      <c r="F26" s="200"/>
      <c r="G26" s="200"/>
      <c r="H26" s="200"/>
      <c r="I26" s="200"/>
      <c r="J26" s="200"/>
      <c r="K26" s="200"/>
      <c r="L26" s="65"/>
      <c r="M26" s="27"/>
      <c r="O26" s="67" t="str">
        <f>INDEX({"S";"M";"T";"W";"T";"F";"S"},1+MOD(start_day+1-2,7))</f>
        <v>M</v>
      </c>
      <c r="P26" s="67" t="str">
        <f>INDEX({"S";"M";"T";"W";"T";"F";"S"},1+MOD(start_day+2-2,7))</f>
        <v>T</v>
      </c>
      <c r="Q26" s="67" t="str">
        <f>INDEX({"S";"M";"T";"W";"T";"F";"S"},1+MOD(start_day+3-2,7))</f>
        <v>W</v>
      </c>
      <c r="R26" s="67" t="str">
        <f>INDEX({"S";"M";"T";"W";"T";"F";"S"},1+MOD(start_day+4-2,7))</f>
        <v>T</v>
      </c>
      <c r="S26" s="67" t="str">
        <f>INDEX({"S";"M";"T";"W";"T";"F";"S"},1+MOD(start_day+5-2,7))</f>
        <v>F</v>
      </c>
      <c r="T26" s="67" t="str">
        <f>INDEX({"S";"M";"T";"W";"T";"F";"S"},1+MOD(start_day+6-2,7))</f>
        <v>S</v>
      </c>
      <c r="U26" s="67" t="str">
        <f>INDEX({"S";"M";"T";"W";"T";"F";"S"},1+MOD(start_day+7-2,7))</f>
        <v>S</v>
      </c>
      <c r="V26" s="68"/>
      <c r="W26" s="68"/>
      <c r="X26" s="67" t="str">
        <f>INDEX({"S";"M";"T";"W";"T";"F";"S"},1+MOD(start_day+1-2,7))</f>
        <v>M</v>
      </c>
      <c r="Y26" s="67" t="str">
        <f>INDEX({"S";"M";"T";"W";"T";"F";"S"},1+MOD(start_day+2-2,7))</f>
        <v>T</v>
      </c>
      <c r="Z26" s="67" t="str">
        <f>INDEX({"S";"M";"T";"W";"T";"F";"S"},1+MOD(start_day+3-2,7))</f>
        <v>W</v>
      </c>
      <c r="AA26" s="67" t="str">
        <f>INDEX({"S";"M";"T";"W";"T";"F";"S"},1+MOD(start_day+4-2,7))</f>
        <v>T</v>
      </c>
      <c r="AB26" s="67" t="str">
        <f>INDEX({"S";"M";"T";"W";"T";"F";"S"},1+MOD(start_day+5-2,7))</f>
        <v>F</v>
      </c>
      <c r="AC26" s="67" t="str">
        <f>INDEX({"S";"M";"T";"W";"T";"F";"S"},1+MOD(start_day+6-2,7))</f>
        <v>S</v>
      </c>
      <c r="AD26" s="67" t="str">
        <f>INDEX({"S";"M";"T";"W";"T";"F";"S"},1+MOD(start_day+7-2,7))</f>
        <v>S</v>
      </c>
      <c r="AF26" s="27"/>
    </row>
    <row r="27" spans="1:42" ht="15" customHeight="1" x14ac:dyDescent="0.4">
      <c r="A27" s="27"/>
      <c r="C27" s="202"/>
      <c r="D27" s="202"/>
      <c r="E27" s="202"/>
      <c r="F27" s="202"/>
      <c r="G27" s="202"/>
      <c r="H27" s="202"/>
      <c r="I27" s="202"/>
      <c r="J27" s="202"/>
      <c r="K27" s="202"/>
      <c r="M27" s="27"/>
      <c r="O27" s="69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45901</v>
      </c>
      <c r="P27" s="70">
        <f t="shared" si="0"/>
        <v>45902</v>
      </c>
      <c r="Q27" s="70">
        <f t="shared" si="0"/>
        <v>45903</v>
      </c>
      <c r="R27" s="70">
        <f t="shared" si="0"/>
        <v>45904</v>
      </c>
      <c r="S27" s="70">
        <f t="shared" si="0"/>
        <v>45905</v>
      </c>
      <c r="T27" s="70">
        <f t="shared" si="0"/>
        <v>45906</v>
      </c>
      <c r="U27" s="69">
        <f t="shared" si="0"/>
        <v>45907</v>
      </c>
      <c r="V27" s="66"/>
      <c r="W27" s="66"/>
      <c r="X27" s="70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70" t="str">
        <f t="shared" si="1"/>
        <v/>
      </c>
      <c r="Z27" s="70" t="str">
        <f t="shared" si="1"/>
        <v/>
      </c>
      <c r="AA27" s="70" t="str">
        <f t="shared" si="1"/>
        <v/>
      </c>
      <c r="AB27" s="70" t="str">
        <f t="shared" si="1"/>
        <v/>
      </c>
      <c r="AC27" s="70">
        <f t="shared" si="1"/>
        <v>45962</v>
      </c>
      <c r="AD27" s="69">
        <f t="shared" si="1"/>
        <v>45963</v>
      </c>
      <c r="AF27" s="27"/>
    </row>
    <row r="28" spans="1:42" ht="15" customHeight="1" x14ac:dyDescent="0.4">
      <c r="A28" s="27"/>
      <c r="C28" s="203"/>
      <c r="D28" s="203"/>
      <c r="E28" s="203"/>
      <c r="F28" s="203"/>
      <c r="G28" s="203"/>
      <c r="H28" s="203"/>
      <c r="I28" s="203"/>
      <c r="J28" s="203"/>
      <c r="K28" s="203"/>
      <c r="M28" s="27"/>
      <c r="O28" s="69">
        <f t="shared" si="0"/>
        <v>45908</v>
      </c>
      <c r="P28" s="70">
        <f t="shared" si="0"/>
        <v>45909</v>
      </c>
      <c r="Q28" s="70">
        <f t="shared" si="0"/>
        <v>45910</v>
      </c>
      <c r="R28" s="70">
        <f t="shared" si="0"/>
        <v>45911</v>
      </c>
      <c r="S28" s="70">
        <f t="shared" si="0"/>
        <v>45912</v>
      </c>
      <c r="T28" s="70">
        <f t="shared" si="0"/>
        <v>45913</v>
      </c>
      <c r="U28" s="69">
        <f t="shared" si="0"/>
        <v>45914</v>
      </c>
      <c r="V28" s="66"/>
      <c r="W28" s="66"/>
      <c r="X28" s="69">
        <f t="shared" si="1"/>
        <v>45964</v>
      </c>
      <c r="Y28" s="70">
        <f t="shared" si="1"/>
        <v>45965</v>
      </c>
      <c r="Z28" s="70">
        <f t="shared" si="1"/>
        <v>45966</v>
      </c>
      <c r="AA28" s="70">
        <f t="shared" si="1"/>
        <v>45967</v>
      </c>
      <c r="AB28" s="70">
        <f t="shared" si="1"/>
        <v>45968</v>
      </c>
      <c r="AC28" s="70">
        <f t="shared" si="1"/>
        <v>45969</v>
      </c>
      <c r="AD28" s="69">
        <f t="shared" si="1"/>
        <v>45970</v>
      </c>
      <c r="AF28" s="27"/>
    </row>
    <row r="29" spans="1:42" ht="15" customHeight="1" x14ac:dyDescent="0.4">
      <c r="A29" s="27"/>
      <c r="C29" s="202"/>
      <c r="D29" s="202"/>
      <c r="E29" s="202"/>
      <c r="F29" s="202"/>
      <c r="G29" s="202"/>
      <c r="H29" s="202"/>
      <c r="I29" s="202"/>
      <c r="J29" s="202"/>
      <c r="K29" s="202"/>
      <c r="M29" s="27"/>
      <c r="O29" s="69">
        <f t="shared" si="0"/>
        <v>45915</v>
      </c>
      <c r="P29" s="70">
        <f t="shared" si="0"/>
        <v>45916</v>
      </c>
      <c r="Q29" s="70">
        <f t="shared" si="0"/>
        <v>45917</v>
      </c>
      <c r="R29" s="70">
        <f t="shared" si="0"/>
        <v>45918</v>
      </c>
      <c r="S29" s="70">
        <f t="shared" si="0"/>
        <v>45919</v>
      </c>
      <c r="T29" s="70">
        <f t="shared" si="0"/>
        <v>45920</v>
      </c>
      <c r="U29" s="69">
        <f t="shared" si="0"/>
        <v>45921</v>
      </c>
      <c r="V29" s="66"/>
      <c r="W29" s="66"/>
      <c r="X29" s="69">
        <f t="shared" si="1"/>
        <v>45971</v>
      </c>
      <c r="Y29" s="70">
        <f t="shared" si="1"/>
        <v>45972</v>
      </c>
      <c r="Z29" s="70">
        <f t="shared" si="1"/>
        <v>45973</v>
      </c>
      <c r="AA29" s="70">
        <f t="shared" si="1"/>
        <v>45974</v>
      </c>
      <c r="AB29" s="70">
        <f t="shared" si="1"/>
        <v>45975</v>
      </c>
      <c r="AC29" s="70">
        <f t="shared" si="1"/>
        <v>45976</v>
      </c>
      <c r="AD29" s="69">
        <f t="shared" si="1"/>
        <v>45977</v>
      </c>
      <c r="AF29" s="27"/>
    </row>
    <row r="30" spans="1:42" ht="15" customHeight="1" x14ac:dyDescent="0.4">
      <c r="A30" s="27"/>
      <c r="C30" s="203"/>
      <c r="D30" s="203"/>
      <c r="E30" s="203"/>
      <c r="F30" s="203"/>
      <c r="G30" s="203"/>
      <c r="H30" s="203"/>
      <c r="I30" s="203"/>
      <c r="J30" s="203"/>
      <c r="K30" s="203"/>
      <c r="M30" s="27"/>
      <c r="O30" s="69">
        <f t="shared" si="0"/>
        <v>45922</v>
      </c>
      <c r="P30" s="70">
        <f t="shared" si="0"/>
        <v>45923</v>
      </c>
      <c r="Q30" s="70">
        <f t="shared" si="0"/>
        <v>45924</v>
      </c>
      <c r="R30" s="70">
        <f t="shared" si="0"/>
        <v>45925</v>
      </c>
      <c r="S30" s="70">
        <f t="shared" si="0"/>
        <v>45926</v>
      </c>
      <c r="T30" s="70">
        <f t="shared" si="0"/>
        <v>45927</v>
      </c>
      <c r="U30" s="69">
        <f t="shared" si="0"/>
        <v>45928</v>
      </c>
      <c r="V30" s="66"/>
      <c r="W30" s="66"/>
      <c r="X30" s="69">
        <f t="shared" si="1"/>
        <v>45978</v>
      </c>
      <c r="Y30" s="70">
        <f t="shared" si="1"/>
        <v>45979</v>
      </c>
      <c r="Z30" s="70">
        <f t="shared" si="1"/>
        <v>45980</v>
      </c>
      <c r="AA30" s="70">
        <f t="shared" si="1"/>
        <v>45981</v>
      </c>
      <c r="AB30" s="70">
        <f t="shared" si="1"/>
        <v>45982</v>
      </c>
      <c r="AC30" s="70">
        <f t="shared" si="1"/>
        <v>45983</v>
      </c>
      <c r="AD30" s="69">
        <f t="shared" si="1"/>
        <v>45984</v>
      </c>
      <c r="AF30" s="27"/>
    </row>
    <row r="31" spans="1:42" ht="15" customHeight="1" x14ac:dyDescent="0.4">
      <c r="A31" s="27"/>
      <c r="C31" s="202"/>
      <c r="D31" s="202"/>
      <c r="E31" s="202"/>
      <c r="F31" s="202"/>
      <c r="G31" s="202"/>
      <c r="H31" s="202"/>
      <c r="I31" s="202"/>
      <c r="J31" s="202"/>
      <c r="K31" s="202"/>
      <c r="M31" s="27"/>
      <c r="O31" s="69">
        <f t="shared" si="0"/>
        <v>45929</v>
      </c>
      <c r="P31" s="70">
        <f t="shared" si="0"/>
        <v>45930</v>
      </c>
      <c r="Q31" s="70" t="str">
        <f t="shared" si="0"/>
        <v/>
      </c>
      <c r="R31" s="70" t="str">
        <f t="shared" si="0"/>
        <v/>
      </c>
      <c r="S31" s="70" t="str">
        <f t="shared" si="0"/>
        <v/>
      </c>
      <c r="T31" s="70" t="str">
        <f t="shared" si="0"/>
        <v/>
      </c>
      <c r="U31" s="69" t="str">
        <f t="shared" si="0"/>
        <v/>
      </c>
      <c r="V31" s="66"/>
      <c r="W31" s="66"/>
      <c r="X31" s="69">
        <f t="shared" si="1"/>
        <v>45985</v>
      </c>
      <c r="Y31" s="70">
        <f t="shared" si="1"/>
        <v>45986</v>
      </c>
      <c r="Z31" s="70">
        <f t="shared" si="1"/>
        <v>45987</v>
      </c>
      <c r="AA31" s="70">
        <f t="shared" si="1"/>
        <v>45988</v>
      </c>
      <c r="AB31" s="70">
        <f t="shared" si="1"/>
        <v>45989</v>
      </c>
      <c r="AC31" s="70">
        <f t="shared" si="1"/>
        <v>45990</v>
      </c>
      <c r="AD31" s="70">
        <f t="shared" si="1"/>
        <v>45991</v>
      </c>
      <c r="AF31" s="27"/>
    </row>
    <row r="32" spans="1:42" x14ac:dyDescent="0.4">
      <c r="A32" s="27"/>
      <c r="M32" s="27"/>
      <c r="O32" s="69" t="str">
        <f t="shared" si="0"/>
        <v/>
      </c>
      <c r="P32" s="70" t="str">
        <f t="shared" si="0"/>
        <v/>
      </c>
      <c r="Q32" s="70" t="str">
        <f t="shared" si="0"/>
        <v/>
      </c>
      <c r="R32" s="70" t="str">
        <f t="shared" si="0"/>
        <v/>
      </c>
      <c r="S32" s="70" t="str">
        <f t="shared" si="0"/>
        <v/>
      </c>
      <c r="T32" s="70" t="str">
        <f t="shared" si="0"/>
        <v/>
      </c>
      <c r="U32" s="69" t="str">
        <f t="shared" si="0"/>
        <v/>
      </c>
      <c r="V32" s="66"/>
      <c r="W32" s="66"/>
      <c r="X32" s="69" t="str">
        <f t="shared" si="1"/>
        <v/>
      </c>
      <c r="Y32" s="70" t="str">
        <f t="shared" si="1"/>
        <v/>
      </c>
      <c r="Z32" s="70" t="str">
        <f t="shared" si="1"/>
        <v/>
      </c>
      <c r="AA32" s="70" t="str">
        <f t="shared" si="1"/>
        <v/>
      </c>
      <c r="AB32" s="70" t="str">
        <f t="shared" si="1"/>
        <v/>
      </c>
      <c r="AC32" s="70" t="str">
        <f t="shared" si="1"/>
        <v/>
      </c>
      <c r="AD32" s="70" t="str">
        <f t="shared" si="1"/>
        <v/>
      </c>
      <c r="AF32" s="27"/>
    </row>
    <row r="33" spans="1:32" x14ac:dyDescent="0.4">
      <c r="A33" s="27"/>
      <c r="M33" s="27"/>
      <c r="O33" s="69"/>
      <c r="P33" s="70"/>
      <c r="Q33" s="70"/>
      <c r="R33" s="70"/>
      <c r="S33" s="70"/>
      <c r="T33" s="70"/>
      <c r="U33" s="69"/>
      <c r="V33" s="66"/>
      <c r="W33" s="66"/>
      <c r="X33" s="69"/>
      <c r="Y33" s="70"/>
      <c r="Z33" s="70"/>
      <c r="AA33" s="70"/>
      <c r="AB33" s="70"/>
      <c r="AC33" s="70"/>
      <c r="AD33" s="70"/>
      <c r="AF33" s="27"/>
    </row>
    <row r="34" spans="1:32" ht="24.95" customHeight="1" x14ac:dyDescent="0.4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</row>
  </sheetData>
  <mergeCells count="104"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K6:N6"/>
    <mergeCell ref="O6:V6"/>
    <mergeCell ref="W6:AD6"/>
    <mergeCell ref="C5:D5"/>
    <mergeCell ref="E5:F5"/>
    <mergeCell ref="G5:H5"/>
    <mergeCell ref="I5:J5"/>
    <mergeCell ref="K5:M5"/>
    <mergeCell ref="O5:V5"/>
    <mergeCell ref="W7:AD7"/>
    <mergeCell ref="E8:F8"/>
    <mergeCell ref="G8:H8"/>
    <mergeCell ref="I8:J8"/>
    <mergeCell ref="K8:M8"/>
    <mergeCell ref="O8:V8"/>
    <mergeCell ref="W8:AD8"/>
    <mergeCell ref="C7:D8"/>
    <mergeCell ref="E7:F7"/>
    <mergeCell ref="G7:H7"/>
    <mergeCell ref="I7:J7"/>
    <mergeCell ref="K7:M7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K9:N9"/>
    <mergeCell ref="O9:V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K12:N12"/>
    <mergeCell ref="O12:V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K15:N15"/>
    <mergeCell ref="O15:V15"/>
    <mergeCell ref="W18:AD18"/>
    <mergeCell ref="C19:D20"/>
    <mergeCell ref="E20:F20"/>
    <mergeCell ref="G20:H20"/>
    <mergeCell ref="I20:J20"/>
    <mergeCell ref="K20:M20"/>
    <mergeCell ref="O20:V20"/>
    <mergeCell ref="W20:AD20"/>
    <mergeCell ref="C18:D18"/>
    <mergeCell ref="E18:F18"/>
    <mergeCell ref="G18:H18"/>
    <mergeCell ref="I18:J18"/>
    <mergeCell ref="K18:M18"/>
    <mergeCell ref="O18:V18"/>
    <mergeCell ref="C30:K31"/>
    <mergeCell ref="W21:AD21"/>
    <mergeCell ref="C25:K26"/>
    <mergeCell ref="O25:U25"/>
    <mergeCell ref="X25:AD25"/>
    <mergeCell ref="C27:K27"/>
    <mergeCell ref="C28:K29"/>
    <mergeCell ref="C21:D21"/>
    <mergeCell ref="E21:F21"/>
    <mergeCell ref="G21:H21"/>
    <mergeCell ref="I21:J21"/>
    <mergeCell ref="K21:M21"/>
    <mergeCell ref="O21:V21"/>
  </mergeCells>
  <conditionalFormatting sqref="C5 E5 G5 I5 K5:L5 O5 W5 C7 E8 G8 I8 K8:L8 O8 W8 C10 E11 G11 I11 K11:L11 O11 W11 C13 E14 G14 I14 K14:L14 O14 W14 C16 E17 G17 I17 K17:L17 O17 W17">
    <cfRule type="expression" dxfId="11" priority="3">
      <formula>MONTH(C5)&lt;&gt;MONTH($C$2)</formula>
    </cfRule>
    <cfRule type="expression" dxfId="10" priority="4">
      <formula>OR(WEEKDAY(C5,1)=1,WEEKDAY(C5,1)=7)</formula>
    </cfRule>
  </conditionalFormatting>
  <conditionalFormatting sqref="C19 E20 G20 I20 K20:L20 O20 W20">
    <cfRule type="expression" dxfId="9" priority="1">
      <formula>MONTH(C19)&lt;&gt;MONTH($C$2)</formula>
    </cfRule>
    <cfRule type="expression" dxfId="8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21EA2F49-3812-4570-AC19-F953E45CD2BB}"/>
    <dataValidation allowBlank="1" showInputMessage="1" showErrorMessage="1" prompt="Previous month calendar" sqref="O25:U25" xr:uid="{E249BE9A-ACC3-43C8-A2D8-71AF2AC50F40}"/>
    <dataValidation allowBlank="1" showInputMessage="1" showErrorMessage="1" prompt="Enter monthly notes in cells C24 to K28" sqref="C25:K26" xr:uid="{E3BA072E-BC74-4908-AB0E-BDD7DF01DCC3}"/>
    <dataValidation allowBlank="1" showInputMessage="1" showErrorMessage="1" prompt="Enter daily notes below the calendar days, such as this cell" sqref="C6:D6" xr:uid="{2046A6DA-B918-471A-85BC-62906F15D4AE}"/>
    <dataValidation allowBlank="1" showInputMessage="1" showErrorMessage="1" prompt="To change the starting day of the week, go to cell P12 in About sheet" sqref="C4:D4" xr:uid="{7D562BFC-9DFA-414E-B824-879E2887C5F7}"/>
    <dataValidation allowBlank="1" showInputMessage="1" showErrorMessage="1" prompt="Calendar days are automatically updated" sqref="C5:D5" xr:uid="{F2F43C7E-2606-4E08-B0F9-A39141959C65}"/>
    <dataValidation allowBlank="1" showInputMessage="1" showErrorMessage="1" prompt="To change the calendar year, go to cell P8 in About sheet" sqref="C2:AD2" xr:uid="{1CC1538E-0E77-4D49-9060-34AA7C2CFE92}"/>
  </dataValidations>
  <printOptions horizontalCentered="1"/>
  <pageMargins left="0.5" right="0.5" top="0.25" bottom="0.25" header="0.25" footer="0.25"/>
  <pageSetup scale="8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B332C-9304-4123-9C0E-B654B21228BF}">
  <sheetPr>
    <pageSetUpPr fitToPage="1"/>
  </sheetPr>
  <dimension ref="A1:AP34"/>
  <sheetViews>
    <sheetView showGridLines="0" zoomScaleNormal="100" workbookViewId="0"/>
  </sheetViews>
  <sheetFormatPr defaultColWidth="8.73046875" defaultRowHeight="13.15" x14ac:dyDescent="0.4"/>
  <cols>
    <col min="1" max="3" width="5.59765625" style="28" customWidth="1"/>
    <col min="4" max="4" width="15.59765625" style="28" customWidth="1"/>
    <col min="5" max="5" width="5.59765625" style="28" customWidth="1"/>
    <col min="6" max="6" width="15.59765625" style="28" customWidth="1"/>
    <col min="7" max="7" width="5.59765625" style="28" customWidth="1"/>
    <col min="8" max="8" width="15.59765625" style="28" customWidth="1"/>
    <col min="9" max="9" width="5.59765625" style="28" customWidth="1"/>
    <col min="10" max="10" width="15.59765625" style="28" customWidth="1"/>
    <col min="11" max="14" width="5.59765625" style="28" customWidth="1"/>
    <col min="15" max="30" width="2.59765625" style="28" customWidth="1"/>
    <col min="31" max="32" width="5.59765625" style="28" customWidth="1"/>
    <col min="33" max="33" width="17.1328125" style="28" customWidth="1"/>
    <col min="34" max="34" width="10.265625" style="28" customWidth="1"/>
    <col min="35" max="16384" width="8.73046875" style="28"/>
  </cols>
  <sheetData>
    <row r="1" spans="1:36" ht="24.95" customHeight="1" x14ac:dyDescent="0.4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6" s="32" customFormat="1" ht="90" customHeight="1" x14ac:dyDescent="1.75">
      <c r="A2" s="31"/>
      <c r="C2" s="219">
        <f>DATE([1]About!P8,11,1)</f>
        <v>45962</v>
      </c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F2" s="31"/>
    </row>
    <row r="3" spans="1:36" s="34" customFormat="1" ht="24.95" customHeight="1" x14ac:dyDescent="1.75">
      <c r="A3" s="33"/>
      <c r="C3" s="35"/>
      <c r="D3" s="35"/>
      <c r="E3" s="35"/>
      <c r="F3" s="35"/>
      <c r="G3" s="35"/>
      <c r="H3" s="35"/>
      <c r="I3" s="35"/>
      <c r="J3" s="35"/>
      <c r="K3" s="36"/>
      <c r="L3" s="36"/>
      <c r="M3" s="36"/>
      <c r="N3" s="36"/>
      <c r="V3" s="32"/>
      <c r="AF3" s="31"/>
      <c r="AG3" s="32"/>
      <c r="AH3" s="32"/>
      <c r="AI3" s="32"/>
    </row>
    <row r="4" spans="1:36" s="38" customFormat="1" ht="30" customHeight="1" x14ac:dyDescent="0.55000000000000004">
      <c r="A4" s="37"/>
      <c r="C4" s="220">
        <f>C5</f>
        <v>45957</v>
      </c>
      <c r="D4" s="220"/>
      <c r="E4" s="220">
        <f>E5</f>
        <v>45958</v>
      </c>
      <c r="F4" s="220"/>
      <c r="G4" s="220">
        <f>G5</f>
        <v>45959</v>
      </c>
      <c r="H4" s="220"/>
      <c r="I4" s="220">
        <f>I5</f>
        <v>45960</v>
      </c>
      <c r="J4" s="220"/>
      <c r="K4" s="220">
        <f>K5</f>
        <v>45961</v>
      </c>
      <c r="L4" s="220"/>
      <c r="M4" s="220"/>
      <c r="N4" s="39"/>
      <c r="O4" s="220">
        <f>O5</f>
        <v>45962</v>
      </c>
      <c r="P4" s="220"/>
      <c r="Q4" s="220"/>
      <c r="R4" s="220"/>
      <c r="S4" s="220"/>
      <c r="T4" s="220"/>
      <c r="U4" s="220"/>
      <c r="V4" s="220"/>
      <c r="W4" s="220">
        <f>W5</f>
        <v>45963</v>
      </c>
      <c r="X4" s="220"/>
      <c r="Y4" s="220"/>
      <c r="Z4" s="220"/>
      <c r="AA4" s="220"/>
      <c r="AB4" s="220"/>
      <c r="AC4" s="220"/>
      <c r="AD4" s="220"/>
      <c r="AF4" s="40"/>
      <c r="AG4" s="41"/>
      <c r="AH4" s="41"/>
      <c r="AI4" s="41"/>
      <c r="AJ4" s="41"/>
    </row>
    <row r="5" spans="1:36" ht="24.95" customHeight="1" x14ac:dyDescent="0.5">
      <c r="A5" s="27"/>
      <c r="C5" s="210">
        <f>$C$2-(WEEKDAY($C$2,1)-(start_day-1))-IF((WEEKDAY($C$2,1)-(start_day-1))&lt;=0,7,0)+1</f>
        <v>45957</v>
      </c>
      <c r="D5" s="211"/>
      <c r="E5" s="210">
        <f>C5+1</f>
        <v>45958</v>
      </c>
      <c r="F5" s="211"/>
      <c r="G5" s="210">
        <f>E5+1</f>
        <v>45959</v>
      </c>
      <c r="H5" s="211"/>
      <c r="I5" s="210">
        <f>G5+1</f>
        <v>45960</v>
      </c>
      <c r="J5" s="211"/>
      <c r="K5" s="210">
        <f>I5+1</f>
        <v>45961</v>
      </c>
      <c r="L5" s="218"/>
      <c r="M5" s="218"/>
      <c r="N5" s="42"/>
      <c r="O5" s="210">
        <f>K5+1</f>
        <v>45962</v>
      </c>
      <c r="P5" s="218"/>
      <c r="Q5" s="218"/>
      <c r="R5" s="218"/>
      <c r="S5" s="218"/>
      <c r="T5" s="218"/>
      <c r="U5" s="218"/>
      <c r="V5" s="211"/>
      <c r="W5" s="210">
        <f>O5+1</f>
        <v>45963</v>
      </c>
      <c r="X5" s="218"/>
      <c r="Y5" s="218"/>
      <c r="Z5" s="218"/>
      <c r="AA5" s="218"/>
      <c r="AB5" s="218"/>
      <c r="AC5" s="218"/>
      <c r="AD5" s="211"/>
      <c r="AF5" s="43"/>
      <c r="AG5" s="44"/>
      <c r="AH5" s="44"/>
      <c r="AI5" s="44"/>
      <c r="AJ5" s="44"/>
    </row>
    <row r="6" spans="1:36" s="46" customFormat="1" ht="75" customHeight="1" x14ac:dyDescent="0.45">
      <c r="A6" s="45"/>
      <c r="C6" s="207"/>
      <c r="D6" s="208"/>
      <c r="E6" s="207"/>
      <c r="F6" s="208"/>
      <c r="G6" s="207"/>
      <c r="H6" s="208"/>
      <c r="I6" s="207"/>
      <c r="J6" s="208"/>
      <c r="K6" s="207"/>
      <c r="L6" s="209"/>
      <c r="M6" s="209"/>
      <c r="N6" s="208"/>
      <c r="O6" s="207"/>
      <c r="P6" s="209"/>
      <c r="Q6" s="209"/>
      <c r="R6" s="209"/>
      <c r="S6" s="209"/>
      <c r="T6" s="209"/>
      <c r="U6" s="209"/>
      <c r="V6" s="208"/>
      <c r="W6" s="207"/>
      <c r="X6" s="209"/>
      <c r="Y6" s="209"/>
      <c r="Z6" s="209"/>
      <c r="AA6" s="209"/>
      <c r="AB6" s="209"/>
      <c r="AC6" s="209"/>
      <c r="AD6" s="208"/>
      <c r="AE6" s="30"/>
      <c r="AF6" s="45"/>
    </row>
    <row r="7" spans="1:36" ht="9.9499999999999993" customHeight="1" x14ac:dyDescent="0.4">
      <c r="A7" s="27"/>
      <c r="C7" s="210">
        <f>W5+1</f>
        <v>45964</v>
      </c>
      <c r="D7" s="211"/>
      <c r="E7" s="215"/>
      <c r="F7" s="217"/>
      <c r="G7" s="215"/>
      <c r="H7" s="217"/>
      <c r="I7" s="215"/>
      <c r="J7" s="217"/>
      <c r="K7" s="215"/>
      <c r="L7" s="216"/>
      <c r="M7" s="216"/>
      <c r="N7" s="49"/>
      <c r="O7" s="215"/>
      <c r="P7" s="216"/>
      <c r="Q7" s="216"/>
      <c r="R7" s="216"/>
      <c r="S7" s="216"/>
      <c r="T7" s="216"/>
      <c r="U7" s="216"/>
      <c r="V7" s="217"/>
      <c r="W7" s="215"/>
      <c r="X7" s="216"/>
      <c r="Y7" s="216"/>
      <c r="Z7" s="216"/>
      <c r="AA7" s="216"/>
      <c r="AB7" s="216"/>
      <c r="AC7" s="216"/>
      <c r="AD7" s="217"/>
      <c r="AF7" s="27"/>
    </row>
    <row r="8" spans="1:36" s="30" customFormat="1" ht="15" customHeight="1" x14ac:dyDescent="0.45">
      <c r="A8" s="29"/>
      <c r="C8" s="210"/>
      <c r="D8" s="211"/>
      <c r="E8" s="204">
        <f>C7+1</f>
        <v>45965</v>
      </c>
      <c r="F8" s="206"/>
      <c r="G8" s="204">
        <f>E8+1</f>
        <v>45966</v>
      </c>
      <c r="H8" s="206"/>
      <c r="I8" s="204">
        <f>G8+1</f>
        <v>45967</v>
      </c>
      <c r="J8" s="206"/>
      <c r="K8" s="204">
        <f>I8+1</f>
        <v>45968</v>
      </c>
      <c r="L8" s="205"/>
      <c r="M8" s="205"/>
      <c r="N8" s="52"/>
      <c r="O8" s="204">
        <f>K8+1</f>
        <v>45969</v>
      </c>
      <c r="P8" s="205"/>
      <c r="Q8" s="205"/>
      <c r="R8" s="205"/>
      <c r="S8" s="205"/>
      <c r="T8" s="205"/>
      <c r="U8" s="205"/>
      <c r="V8" s="206"/>
      <c r="W8" s="204">
        <f>O8+1</f>
        <v>45970</v>
      </c>
      <c r="X8" s="205"/>
      <c r="Y8" s="205"/>
      <c r="Z8" s="205"/>
      <c r="AA8" s="205"/>
      <c r="AB8" s="205"/>
      <c r="AC8" s="205"/>
      <c r="AD8" s="206"/>
      <c r="AF8" s="29"/>
    </row>
    <row r="9" spans="1:36" s="46" customFormat="1" ht="75" customHeight="1" x14ac:dyDescent="0.45">
      <c r="A9" s="45"/>
      <c r="C9" s="207"/>
      <c r="D9" s="208"/>
      <c r="E9" s="207"/>
      <c r="F9" s="208"/>
      <c r="G9" s="207"/>
      <c r="H9" s="208"/>
      <c r="I9" s="207"/>
      <c r="J9" s="208"/>
      <c r="K9" s="207"/>
      <c r="L9" s="209"/>
      <c r="M9" s="209"/>
      <c r="N9" s="208"/>
      <c r="O9" s="207"/>
      <c r="P9" s="209"/>
      <c r="Q9" s="209"/>
      <c r="R9" s="209"/>
      <c r="S9" s="209"/>
      <c r="T9" s="209"/>
      <c r="U9" s="209"/>
      <c r="V9" s="208"/>
      <c r="W9" s="207"/>
      <c r="X9" s="209"/>
      <c r="Y9" s="209"/>
      <c r="Z9" s="209"/>
      <c r="AA9" s="209"/>
      <c r="AB9" s="209"/>
      <c r="AC9" s="209"/>
      <c r="AD9" s="208"/>
      <c r="AE9" s="30"/>
      <c r="AF9" s="45"/>
    </row>
    <row r="10" spans="1:36" s="46" customFormat="1" ht="9.9499999999999993" customHeight="1" x14ac:dyDescent="0.45">
      <c r="A10" s="45"/>
      <c r="C10" s="210">
        <f>W8+1</f>
        <v>45971</v>
      </c>
      <c r="D10" s="211"/>
      <c r="E10" s="48"/>
      <c r="F10" s="49"/>
      <c r="G10" s="48"/>
      <c r="H10" s="49"/>
      <c r="I10" s="48"/>
      <c r="J10" s="49"/>
      <c r="K10" s="48"/>
      <c r="L10" s="50"/>
      <c r="M10" s="50"/>
      <c r="N10" s="49"/>
      <c r="O10" s="48"/>
      <c r="P10" s="50"/>
      <c r="Q10" s="50"/>
      <c r="R10" s="50"/>
      <c r="S10" s="50"/>
      <c r="T10" s="50"/>
      <c r="U10" s="50"/>
      <c r="V10" s="49"/>
      <c r="W10" s="48"/>
      <c r="X10" s="50"/>
      <c r="Y10" s="50"/>
      <c r="Z10" s="50"/>
      <c r="AA10" s="50"/>
      <c r="AB10" s="50"/>
      <c r="AC10" s="50"/>
      <c r="AD10" s="49"/>
      <c r="AE10" s="30"/>
      <c r="AF10" s="45"/>
    </row>
    <row r="11" spans="1:36" s="30" customFormat="1" ht="15" customHeight="1" x14ac:dyDescent="0.4">
      <c r="A11" s="29"/>
      <c r="C11" s="210"/>
      <c r="D11" s="211"/>
      <c r="E11" s="204">
        <f>C10+1</f>
        <v>45972</v>
      </c>
      <c r="F11" s="206"/>
      <c r="G11" s="204">
        <f>E11+1</f>
        <v>45973</v>
      </c>
      <c r="H11" s="206"/>
      <c r="I11" s="204">
        <f>G11+1</f>
        <v>45974</v>
      </c>
      <c r="J11" s="206"/>
      <c r="K11" s="204">
        <f>I11+1</f>
        <v>45975</v>
      </c>
      <c r="L11" s="205"/>
      <c r="M11" s="205"/>
      <c r="N11" s="52"/>
      <c r="O11" s="204">
        <f>K11+1</f>
        <v>45976</v>
      </c>
      <c r="P11" s="205"/>
      <c r="Q11" s="205"/>
      <c r="R11" s="205"/>
      <c r="S11" s="205"/>
      <c r="T11" s="205"/>
      <c r="U11" s="205"/>
      <c r="V11" s="206"/>
      <c r="W11" s="204">
        <f>O11+1</f>
        <v>45977</v>
      </c>
      <c r="X11" s="205"/>
      <c r="Y11" s="205"/>
      <c r="Z11" s="205"/>
      <c r="AA11" s="205"/>
      <c r="AB11" s="205"/>
      <c r="AC11" s="205"/>
      <c r="AD11" s="206"/>
      <c r="AF11" s="29"/>
      <c r="AJ11" s="28"/>
    </row>
    <row r="12" spans="1:36" s="46" customFormat="1" ht="75" customHeight="1" x14ac:dyDescent="0.45">
      <c r="A12" s="45"/>
      <c r="C12" s="207"/>
      <c r="D12" s="208"/>
      <c r="E12" s="207"/>
      <c r="F12" s="208"/>
      <c r="G12" s="207"/>
      <c r="H12" s="208"/>
      <c r="I12" s="207"/>
      <c r="J12" s="208"/>
      <c r="K12" s="207"/>
      <c r="L12" s="209"/>
      <c r="M12" s="209"/>
      <c r="N12" s="208"/>
      <c r="O12" s="207"/>
      <c r="P12" s="209"/>
      <c r="Q12" s="209"/>
      <c r="R12" s="209"/>
      <c r="S12" s="209"/>
      <c r="T12" s="209"/>
      <c r="U12" s="209"/>
      <c r="V12" s="208"/>
      <c r="W12" s="207"/>
      <c r="X12" s="209"/>
      <c r="Y12" s="209"/>
      <c r="Z12" s="209"/>
      <c r="AA12" s="209"/>
      <c r="AB12" s="209"/>
      <c r="AC12" s="209"/>
      <c r="AD12" s="208"/>
      <c r="AE12" s="30"/>
      <c r="AF12" s="45"/>
    </row>
    <row r="13" spans="1:36" s="46" customFormat="1" ht="9.9499999999999993" customHeight="1" x14ac:dyDescent="0.45">
      <c r="A13" s="45"/>
      <c r="C13" s="210">
        <f>W11+1</f>
        <v>45978</v>
      </c>
      <c r="D13" s="211"/>
      <c r="E13" s="48"/>
      <c r="F13" s="49"/>
      <c r="G13" s="48"/>
      <c r="H13" s="49"/>
      <c r="I13" s="48"/>
      <c r="J13" s="49"/>
      <c r="K13" s="48"/>
      <c r="L13" s="50"/>
      <c r="M13" s="50"/>
      <c r="N13" s="49"/>
      <c r="O13" s="48"/>
      <c r="P13" s="50"/>
      <c r="Q13" s="50"/>
      <c r="R13" s="50"/>
      <c r="S13" s="50"/>
      <c r="T13" s="50"/>
      <c r="U13" s="50"/>
      <c r="V13" s="49"/>
      <c r="W13" s="48"/>
      <c r="X13" s="50"/>
      <c r="Y13" s="50"/>
      <c r="Z13" s="50"/>
      <c r="AA13" s="50"/>
      <c r="AB13" s="50"/>
      <c r="AC13" s="50"/>
      <c r="AD13" s="49"/>
      <c r="AE13" s="30"/>
      <c r="AF13" s="45"/>
    </row>
    <row r="14" spans="1:36" s="30" customFormat="1" ht="15" customHeight="1" x14ac:dyDescent="0.45">
      <c r="A14" s="29"/>
      <c r="C14" s="210"/>
      <c r="D14" s="211"/>
      <c r="E14" s="204">
        <f>C13+1</f>
        <v>45979</v>
      </c>
      <c r="F14" s="206"/>
      <c r="G14" s="204">
        <f>E14+1</f>
        <v>45980</v>
      </c>
      <c r="H14" s="206"/>
      <c r="I14" s="204">
        <f>G14+1</f>
        <v>45981</v>
      </c>
      <c r="J14" s="206"/>
      <c r="K14" s="204">
        <f>I14+1</f>
        <v>45982</v>
      </c>
      <c r="L14" s="205"/>
      <c r="M14" s="205"/>
      <c r="N14" s="52"/>
      <c r="O14" s="204">
        <f>K14+1</f>
        <v>45983</v>
      </c>
      <c r="P14" s="205"/>
      <c r="Q14" s="205"/>
      <c r="R14" s="205"/>
      <c r="S14" s="205"/>
      <c r="T14" s="205"/>
      <c r="U14" s="205"/>
      <c r="V14" s="206"/>
      <c r="W14" s="204">
        <f>O14+1</f>
        <v>45984</v>
      </c>
      <c r="X14" s="205"/>
      <c r="Y14" s="205"/>
      <c r="Z14" s="205"/>
      <c r="AA14" s="205"/>
      <c r="AB14" s="205"/>
      <c r="AC14" s="205"/>
      <c r="AD14" s="206"/>
      <c r="AF14" s="29"/>
    </row>
    <row r="15" spans="1:36" s="46" customFormat="1" ht="75" customHeight="1" x14ac:dyDescent="0.45">
      <c r="A15" s="45"/>
      <c r="C15" s="207"/>
      <c r="D15" s="208"/>
      <c r="E15" s="207"/>
      <c r="F15" s="208"/>
      <c r="G15" s="207"/>
      <c r="H15" s="208"/>
      <c r="I15" s="207"/>
      <c r="J15" s="208"/>
      <c r="K15" s="207"/>
      <c r="L15" s="209"/>
      <c r="M15" s="209"/>
      <c r="N15" s="208"/>
      <c r="O15" s="207"/>
      <c r="P15" s="209"/>
      <c r="Q15" s="209"/>
      <c r="R15" s="209"/>
      <c r="S15" s="209"/>
      <c r="T15" s="209"/>
      <c r="U15" s="209"/>
      <c r="V15" s="208"/>
      <c r="W15" s="207"/>
      <c r="X15" s="209"/>
      <c r="Y15" s="209"/>
      <c r="Z15" s="209"/>
      <c r="AA15" s="209"/>
      <c r="AB15" s="209"/>
      <c r="AC15" s="209"/>
      <c r="AD15" s="208"/>
      <c r="AE15" s="30"/>
      <c r="AF15" s="45"/>
    </row>
    <row r="16" spans="1:36" s="46" customFormat="1" ht="9.9499999999999993" customHeight="1" x14ac:dyDescent="0.45">
      <c r="A16" s="45"/>
      <c r="C16" s="210">
        <f>W14+1</f>
        <v>45985</v>
      </c>
      <c r="D16" s="211"/>
      <c r="E16" s="48"/>
      <c r="F16" s="49"/>
      <c r="G16" s="48"/>
      <c r="H16" s="49"/>
      <c r="I16" s="212"/>
      <c r="J16" s="213"/>
      <c r="K16" s="72"/>
      <c r="L16" s="74"/>
      <c r="M16" s="74"/>
      <c r="N16" s="73"/>
      <c r="O16" s="54"/>
      <c r="P16" s="56"/>
      <c r="Q16" s="56"/>
      <c r="R16" s="56"/>
      <c r="S16" s="56"/>
      <c r="T16" s="56"/>
      <c r="U16" s="56"/>
      <c r="V16" s="55"/>
      <c r="W16" s="48"/>
      <c r="X16" s="50"/>
      <c r="Y16" s="50"/>
      <c r="Z16" s="50"/>
      <c r="AA16" s="50"/>
      <c r="AB16" s="50"/>
      <c r="AC16" s="50"/>
      <c r="AD16" s="49"/>
      <c r="AE16" s="30"/>
      <c r="AF16" s="45"/>
    </row>
    <row r="17" spans="1:42" s="30" customFormat="1" ht="15" customHeight="1" x14ac:dyDescent="0.45">
      <c r="A17" s="29"/>
      <c r="C17" s="210"/>
      <c r="D17" s="211"/>
      <c r="E17" s="204">
        <f>C16+1</f>
        <v>45986</v>
      </c>
      <c r="F17" s="206"/>
      <c r="G17" s="204">
        <f>E17+1</f>
        <v>45987</v>
      </c>
      <c r="H17" s="206"/>
      <c r="I17" s="204">
        <f>G17+1</f>
        <v>45988</v>
      </c>
      <c r="J17" s="206"/>
      <c r="K17" s="204">
        <f>I17+1</f>
        <v>45989</v>
      </c>
      <c r="L17" s="205"/>
      <c r="M17" s="205"/>
      <c r="N17" s="206"/>
      <c r="O17" s="204">
        <f>K17+1</f>
        <v>45990</v>
      </c>
      <c r="P17" s="205"/>
      <c r="Q17" s="205"/>
      <c r="R17" s="205"/>
      <c r="S17" s="205"/>
      <c r="T17" s="205"/>
      <c r="U17" s="205"/>
      <c r="V17" s="206"/>
      <c r="W17" s="204">
        <f>O17+1</f>
        <v>45991</v>
      </c>
      <c r="X17" s="205"/>
      <c r="Y17" s="205"/>
      <c r="Z17" s="205"/>
      <c r="AA17" s="205"/>
      <c r="AB17" s="205"/>
      <c r="AC17" s="205"/>
      <c r="AD17" s="206"/>
      <c r="AF17" s="29"/>
    </row>
    <row r="18" spans="1:42" s="46" customFormat="1" ht="75" customHeight="1" x14ac:dyDescent="0.4">
      <c r="A18" s="45"/>
      <c r="C18" s="207"/>
      <c r="D18" s="208"/>
      <c r="E18" s="207"/>
      <c r="F18" s="208"/>
      <c r="G18" s="207"/>
      <c r="H18" s="208"/>
      <c r="I18" s="207"/>
      <c r="J18" s="208"/>
      <c r="K18" s="207"/>
      <c r="L18" s="209"/>
      <c r="M18" s="209"/>
      <c r="N18" s="208"/>
      <c r="O18" s="207"/>
      <c r="P18" s="209"/>
      <c r="Q18" s="209"/>
      <c r="R18" s="209"/>
      <c r="S18" s="209"/>
      <c r="T18" s="209"/>
      <c r="U18" s="209"/>
      <c r="V18" s="208"/>
      <c r="W18" s="207"/>
      <c r="X18" s="209"/>
      <c r="Y18" s="209"/>
      <c r="Z18" s="209"/>
      <c r="AA18" s="209"/>
      <c r="AB18" s="209"/>
      <c r="AC18" s="209"/>
      <c r="AD18" s="208"/>
      <c r="AE18" s="30"/>
      <c r="AF18" s="45"/>
      <c r="AP18" s="28"/>
    </row>
    <row r="19" spans="1:42" s="46" customFormat="1" ht="9.9499999999999993" customHeight="1" x14ac:dyDescent="0.45">
      <c r="A19" s="45"/>
      <c r="C19" s="210">
        <f>W17+1</f>
        <v>45992</v>
      </c>
      <c r="D19" s="211"/>
      <c r="E19" s="48"/>
      <c r="F19" s="49"/>
      <c r="G19" s="48"/>
      <c r="H19" s="49"/>
      <c r="I19" s="212"/>
      <c r="J19" s="213"/>
      <c r="K19" s="72"/>
      <c r="L19" s="74"/>
      <c r="M19" s="74"/>
      <c r="N19" s="73"/>
      <c r="O19" s="54"/>
      <c r="P19" s="56"/>
      <c r="Q19" s="56"/>
      <c r="R19" s="56"/>
      <c r="S19" s="56"/>
      <c r="T19" s="56"/>
      <c r="U19" s="56"/>
      <c r="V19" s="55"/>
      <c r="W19" s="48"/>
      <c r="X19" s="50"/>
      <c r="Y19" s="50"/>
      <c r="Z19" s="50"/>
      <c r="AA19" s="50"/>
      <c r="AB19" s="50"/>
      <c r="AC19" s="50"/>
      <c r="AD19" s="49"/>
      <c r="AE19" s="30"/>
      <c r="AF19" s="45"/>
    </row>
    <row r="20" spans="1:42" s="30" customFormat="1" ht="15" customHeight="1" x14ac:dyDescent="0.45">
      <c r="A20" s="29"/>
      <c r="C20" s="210"/>
      <c r="D20" s="211"/>
      <c r="E20" s="204">
        <f>C19+1</f>
        <v>45993</v>
      </c>
      <c r="F20" s="206"/>
      <c r="G20" s="204">
        <f>E20+1</f>
        <v>45994</v>
      </c>
      <c r="H20" s="206"/>
      <c r="I20" s="204">
        <f>G20+1</f>
        <v>45995</v>
      </c>
      <c r="J20" s="206"/>
      <c r="K20" s="204">
        <f>I20+1</f>
        <v>45996</v>
      </c>
      <c r="L20" s="205"/>
      <c r="M20" s="205"/>
      <c r="N20" s="206"/>
      <c r="O20" s="204">
        <f>K20+1</f>
        <v>45997</v>
      </c>
      <c r="P20" s="205"/>
      <c r="Q20" s="205"/>
      <c r="R20" s="205"/>
      <c r="S20" s="205"/>
      <c r="T20" s="205"/>
      <c r="U20" s="205"/>
      <c r="V20" s="206"/>
      <c r="W20" s="204">
        <f>O20+1</f>
        <v>45998</v>
      </c>
      <c r="X20" s="205"/>
      <c r="Y20" s="205"/>
      <c r="Z20" s="205"/>
      <c r="AA20" s="205"/>
      <c r="AB20" s="205"/>
      <c r="AC20" s="205"/>
      <c r="AD20" s="206"/>
      <c r="AF20" s="29"/>
    </row>
    <row r="21" spans="1:42" s="46" customFormat="1" ht="75" customHeight="1" x14ac:dyDescent="0.4">
      <c r="A21" s="45"/>
      <c r="C21" s="207"/>
      <c r="D21" s="208"/>
      <c r="E21" s="207"/>
      <c r="F21" s="208"/>
      <c r="G21" s="207"/>
      <c r="H21" s="208"/>
      <c r="I21" s="207"/>
      <c r="J21" s="208"/>
      <c r="K21" s="207"/>
      <c r="L21" s="209"/>
      <c r="M21" s="209"/>
      <c r="N21" s="208"/>
      <c r="O21" s="207"/>
      <c r="P21" s="209"/>
      <c r="Q21" s="209"/>
      <c r="R21" s="209"/>
      <c r="S21" s="209"/>
      <c r="T21" s="209"/>
      <c r="U21" s="209"/>
      <c r="V21" s="208"/>
      <c r="W21" s="207"/>
      <c r="X21" s="209"/>
      <c r="Y21" s="209"/>
      <c r="Z21" s="209"/>
      <c r="AA21" s="209"/>
      <c r="AB21" s="209"/>
      <c r="AC21" s="209"/>
      <c r="AD21" s="208"/>
      <c r="AE21" s="30"/>
      <c r="AF21" s="45"/>
      <c r="AP21" s="28"/>
    </row>
    <row r="22" spans="1:42" s="30" customFormat="1" ht="24.95" customHeight="1" x14ac:dyDescent="0.45">
      <c r="A22" s="29"/>
      <c r="C22" s="57"/>
      <c r="D22" s="57"/>
      <c r="E22" s="57"/>
      <c r="F22" s="57"/>
      <c r="G22" s="58"/>
      <c r="H22" s="59"/>
      <c r="I22" s="59"/>
      <c r="J22" s="59"/>
      <c r="K22" s="59"/>
      <c r="L22" s="59"/>
      <c r="M22" s="59"/>
      <c r="N22" s="59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F22" s="29"/>
    </row>
    <row r="23" spans="1:42" s="30" customFormat="1" ht="24.95" customHeight="1" x14ac:dyDescent="0.45">
      <c r="A23" s="29"/>
      <c r="B23" s="29"/>
      <c r="C23" s="61"/>
      <c r="D23" s="61"/>
      <c r="E23" s="61"/>
      <c r="F23" s="61"/>
      <c r="G23" s="62"/>
      <c r="H23" s="63"/>
      <c r="I23" s="63"/>
      <c r="J23" s="63"/>
      <c r="K23" s="63"/>
      <c r="L23" s="63"/>
      <c r="M23" s="63"/>
      <c r="N23" s="63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29"/>
      <c r="AF23" s="29"/>
    </row>
    <row r="24" spans="1:42" ht="24.95" customHeight="1" x14ac:dyDescent="0.4">
      <c r="A24" s="27"/>
      <c r="M24" s="27"/>
      <c r="AF24" s="27"/>
    </row>
    <row r="25" spans="1:42" ht="20.100000000000001" customHeight="1" x14ac:dyDescent="0.4">
      <c r="A25" s="27"/>
      <c r="C25" s="200" t="s">
        <v>113</v>
      </c>
      <c r="D25" s="200"/>
      <c r="E25" s="200"/>
      <c r="F25" s="200"/>
      <c r="G25" s="200"/>
      <c r="H25" s="200"/>
      <c r="I25" s="200"/>
      <c r="J25" s="200"/>
      <c r="K25" s="200"/>
      <c r="L25" s="65"/>
      <c r="M25" s="27"/>
      <c r="O25" s="201">
        <f>DATE(YEAR(C2),MONTH(C2)-1,1)</f>
        <v>45931</v>
      </c>
      <c r="P25" s="201"/>
      <c r="Q25" s="201"/>
      <c r="R25" s="201"/>
      <c r="S25" s="201"/>
      <c r="T25" s="201"/>
      <c r="U25" s="201"/>
      <c r="V25" s="66"/>
      <c r="W25" s="66"/>
      <c r="X25" s="201">
        <f>DATE(YEAR(C2),MONTH(C2)+1,1)</f>
        <v>45992</v>
      </c>
      <c r="Y25" s="201"/>
      <c r="Z25" s="201"/>
      <c r="AA25" s="201"/>
      <c r="AB25" s="201"/>
      <c r="AC25" s="201"/>
      <c r="AD25" s="201"/>
      <c r="AF25" s="27"/>
    </row>
    <row r="26" spans="1:42" ht="15" customHeight="1" x14ac:dyDescent="0.4">
      <c r="A26" s="27"/>
      <c r="C26" s="200"/>
      <c r="D26" s="200"/>
      <c r="E26" s="200"/>
      <c r="F26" s="200"/>
      <c r="G26" s="200"/>
      <c r="H26" s="200"/>
      <c r="I26" s="200"/>
      <c r="J26" s="200"/>
      <c r="K26" s="200"/>
      <c r="L26" s="65"/>
      <c r="M26" s="27"/>
      <c r="O26" s="67" t="str">
        <f>INDEX({"S";"M";"T";"W";"T";"F";"S"},1+MOD(start_day+1-2,7))</f>
        <v>M</v>
      </c>
      <c r="P26" s="67" t="str">
        <f>INDEX({"S";"M";"T";"W";"T";"F";"S"},1+MOD(start_day+2-2,7))</f>
        <v>T</v>
      </c>
      <c r="Q26" s="67" t="str">
        <f>INDEX({"S";"M";"T";"W";"T";"F";"S"},1+MOD(start_day+3-2,7))</f>
        <v>W</v>
      </c>
      <c r="R26" s="67" t="str">
        <f>INDEX({"S";"M";"T";"W";"T";"F";"S"},1+MOD(start_day+4-2,7))</f>
        <v>T</v>
      </c>
      <c r="S26" s="67" t="str">
        <f>INDEX({"S";"M";"T";"W";"T";"F";"S"},1+MOD(start_day+5-2,7))</f>
        <v>F</v>
      </c>
      <c r="T26" s="67" t="str">
        <f>INDEX({"S";"M";"T";"W";"T";"F";"S"},1+MOD(start_day+6-2,7))</f>
        <v>S</v>
      </c>
      <c r="U26" s="67" t="str">
        <f>INDEX({"S";"M";"T";"W";"T";"F";"S"},1+MOD(start_day+7-2,7))</f>
        <v>S</v>
      </c>
      <c r="V26" s="68"/>
      <c r="W26" s="68"/>
      <c r="X26" s="67" t="str">
        <f>INDEX({"S";"M";"T";"W";"T";"F";"S"},1+MOD(start_day+1-2,7))</f>
        <v>M</v>
      </c>
      <c r="Y26" s="67" t="str">
        <f>INDEX({"S";"M";"T";"W";"T";"F";"S"},1+MOD(start_day+2-2,7))</f>
        <v>T</v>
      </c>
      <c r="Z26" s="67" t="str">
        <f>INDEX({"S";"M";"T";"W";"T";"F";"S"},1+MOD(start_day+3-2,7))</f>
        <v>W</v>
      </c>
      <c r="AA26" s="67" t="str">
        <f>INDEX({"S";"M";"T";"W";"T";"F";"S"},1+MOD(start_day+4-2,7))</f>
        <v>T</v>
      </c>
      <c r="AB26" s="67" t="str">
        <f>INDEX({"S";"M";"T";"W";"T";"F";"S"},1+MOD(start_day+5-2,7))</f>
        <v>F</v>
      </c>
      <c r="AC26" s="67" t="str">
        <f>INDEX({"S";"M";"T";"W";"T";"F";"S"},1+MOD(start_day+6-2,7))</f>
        <v>S</v>
      </c>
      <c r="AD26" s="67" t="str">
        <f>INDEX({"S";"M";"T";"W";"T";"F";"S"},1+MOD(start_day+7-2,7))</f>
        <v>S</v>
      </c>
      <c r="AF26" s="27"/>
    </row>
    <row r="27" spans="1:42" ht="15" customHeight="1" x14ac:dyDescent="0.4">
      <c r="A27" s="27"/>
      <c r="C27" s="202"/>
      <c r="D27" s="202"/>
      <c r="E27" s="202"/>
      <c r="F27" s="202"/>
      <c r="G27" s="202"/>
      <c r="H27" s="202"/>
      <c r="I27" s="202"/>
      <c r="J27" s="202"/>
      <c r="K27" s="202"/>
      <c r="M27" s="27"/>
      <c r="O27" s="69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70" t="str">
        <f t="shared" si="0"/>
        <v/>
      </c>
      <c r="Q27" s="70">
        <f t="shared" si="0"/>
        <v>45931</v>
      </c>
      <c r="R27" s="70">
        <f t="shared" si="0"/>
        <v>45932</v>
      </c>
      <c r="S27" s="70">
        <f t="shared" si="0"/>
        <v>45933</v>
      </c>
      <c r="T27" s="70">
        <f t="shared" si="0"/>
        <v>45934</v>
      </c>
      <c r="U27" s="69">
        <f t="shared" si="0"/>
        <v>45935</v>
      </c>
      <c r="V27" s="66"/>
      <c r="W27" s="66"/>
      <c r="X27" s="70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45992</v>
      </c>
      <c r="Y27" s="70">
        <f t="shared" si="1"/>
        <v>45993</v>
      </c>
      <c r="Z27" s="70">
        <f t="shared" si="1"/>
        <v>45994</v>
      </c>
      <c r="AA27" s="70">
        <f t="shared" si="1"/>
        <v>45995</v>
      </c>
      <c r="AB27" s="70">
        <f t="shared" si="1"/>
        <v>45996</v>
      </c>
      <c r="AC27" s="70">
        <f t="shared" si="1"/>
        <v>45997</v>
      </c>
      <c r="AD27" s="69">
        <f t="shared" si="1"/>
        <v>45998</v>
      </c>
      <c r="AF27" s="27"/>
    </row>
    <row r="28" spans="1:42" ht="15" customHeight="1" x14ac:dyDescent="0.4">
      <c r="A28" s="27"/>
      <c r="C28" s="203"/>
      <c r="D28" s="203"/>
      <c r="E28" s="203"/>
      <c r="F28" s="203"/>
      <c r="G28" s="203"/>
      <c r="H28" s="203"/>
      <c r="I28" s="203"/>
      <c r="J28" s="203"/>
      <c r="K28" s="203"/>
      <c r="M28" s="27"/>
      <c r="O28" s="69">
        <f t="shared" si="0"/>
        <v>45936</v>
      </c>
      <c r="P28" s="70">
        <f t="shared" si="0"/>
        <v>45937</v>
      </c>
      <c r="Q28" s="70">
        <f t="shared" si="0"/>
        <v>45938</v>
      </c>
      <c r="R28" s="70">
        <f t="shared" si="0"/>
        <v>45939</v>
      </c>
      <c r="S28" s="70">
        <f t="shared" si="0"/>
        <v>45940</v>
      </c>
      <c r="T28" s="70">
        <f t="shared" si="0"/>
        <v>45941</v>
      </c>
      <c r="U28" s="69">
        <f t="shared" si="0"/>
        <v>45942</v>
      </c>
      <c r="V28" s="66"/>
      <c r="W28" s="66"/>
      <c r="X28" s="69">
        <f t="shared" si="1"/>
        <v>45999</v>
      </c>
      <c r="Y28" s="70">
        <f t="shared" si="1"/>
        <v>46000</v>
      </c>
      <c r="Z28" s="70">
        <f t="shared" si="1"/>
        <v>46001</v>
      </c>
      <c r="AA28" s="70">
        <f t="shared" si="1"/>
        <v>46002</v>
      </c>
      <c r="AB28" s="70">
        <f t="shared" si="1"/>
        <v>46003</v>
      </c>
      <c r="AC28" s="70">
        <f t="shared" si="1"/>
        <v>46004</v>
      </c>
      <c r="AD28" s="69">
        <f t="shared" si="1"/>
        <v>46005</v>
      </c>
      <c r="AF28" s="27"/>
    </row>
    <row r="29" spans="1:42" ht="15" customHeight="1" x14ac:dyDescent="0.4">
      <c r="A29" s="27"/>
      <c r="C29" s="202"/>
      <c r="D29" s="202"/>
      <c r="E29" s="202"/>
      <c r="F29" s="202"/>
      <c r="G29" s="202"/>
      <c r="H29" s="202"/>
      <c r="I29" s="202"/>
      <c r="J29" s="202"/>
      <c r="K29" s="202"/>
      <c r="M29" s="27"/>
      <c r="O29" s="69">
        <f t="shared" si="0"/>
        <v>45943</v>
      </c>
      <c r="P29" s="70">
        <f t="shared" si="0"/>
        <v>45944</v>
      </c>
      <c r="Q29" s="70">
        <f t="shared" si="0"/>
        <v>45945</v>
      </c>
      <c r="R29" s="70">
        <f t="shared" si="0"/>
        <v>45946</v>
      </c>
      <c r="S29" s="70">
        <f t="shared" si="0"/>
        <v>45947</v>
      </c>
      <c r="T29" s="70">
        <f t="shared" si="0"/>
        <v>45948</v>
      </c>
      <c r="U29" s="69">
        <f t="shared" si="0"/>
        <v>45949</v>
      </c>
      <c r="V29" s="66"/>
      <c r="W29" s="66"/>
      <c r="X29" s="69">
        <f t="shared" si="1"/>
        <v>46006</v>
      </c>
      <c r="Y29" s="70">
        <f t="shared" si="1"/>
        <v>46007</v>
      </c>
      <c r="Z29" s="70">
        <f t="shared" si="1"/>
        <v>46008</v>
      </c>
      <c r="AA29" s="70">
        <f t="shared" si="1"/>
        <v>46009</v>
      </c>
      <c r="AB29" s="70">
        <f t="shared" si="1"/>
        <v>46010</v>
      </c>
      <c r="AC29" s="70">
        <f t="shared" si="1"/>
        <v>46011</v>
      </c>
      <c r="AD29" s="69">
        <f t="shared" si="1"/>
        <v>46012</v>
      </c>
      <c r="AF29" s="27"/>
    </row>
    <row r="30" spans="1:42" ht="15" customHeight="1" x14ac:dyDescent="0.4">
      <c r="A30" s="27"/>
      <c r="C30" s="203"/>
      <c r="D30" s="203"/>
      <c r="E30" s="203"/>
      <c r="F30" s="203"/>
      <c r="G30" s="203"/>
      <c r="H30" s="203"/>
      <c r="I30" s="203"/>
      <c r="J30" s="203"/>
      <c r="K30" s="203"/>
      <c r="M30" s="27"/>
      <c r="O30" s="69">
        <f t="shared" si="0"/>
        <v>45950</v>
      </c>
      <c r="P30" s="70">
        <f t="shared" si="0"/>
        <v>45951</v>
      </c>
      <c r="Q30" s="70">
        <f t="shared" si="0"/>
        <v>45952</v>
      </c>
      <c r="R30" s="70">
        <f t="shared" si="0"/>
        <v>45953</v>
      </c>
      <c r="S30" s="70">
        <f t="shared" si="0"/>
        <v>45954</v>
      </c>
      <c r="T30" s="70">
        <f t="shared" si="0"/>
        <v>45955</v>
      </c>
      <c r="U30" s="69">
        <f t="shared" si="0"/>
        <v>45956</v>
      </c>
      <c r="V30" s="66"/>
      <c r="W30" s="66"/>
      <c r="X30" s="69">
        <f t="shared" si="1"/>
        <v>46013</v>
      </c>
      <c r="Y30" s="70">
        <f t="shared" si="1"/>
        <v>46014</v>
      </c>
      <c r="Z30" s="70">
        <f t="shared" si="1"/>
        <v>46015</v>
      </c>
      <c r="AA30" s="70">
        <f t="shared" si="1"/>
        <v>46016</v>
      </c>
      <c r="AB30" s="70">
        <f t="shared" si="1"/>
        <v>46017</v>
      </c>
      <c r="AC30" s="70">
        <f t="shared" si="1"/>
        <v>46018</v>
      </c>
      <c r="AD30" s="69">
        <f t="shared" si="1"/>
        <v>46019</v>
      </c>
      <c r="AF30" s="27"/>
    </row>
    <row r="31" spans="1:42" ht="15" customHeight="1" x14ac:dyDescent="0.4">
      <c r="A31" s="27"/>
      <c r="C31" s="202"/>
      <c r="D31" s="202"/>
      <c r="E31" s="202"/>
      <c r="F31" s="202"/>
      <c r="G31" s="202"/>
      <c r="H31" s="202"/>
      <c r="I31" s="202"/>
      <c r="J31" s="202"/>
      <c r="K31" s="202"/>
      <c r="M31" s="27"/>
      <c r="O31" s="69">
        <f t="shared" si="0"/>
        <v>45957</v>
      </c>
      <c r="P31" s="70">
        <f t="shared" si="0"/>
        <v>45958</v>
      </c>
      <c r="Q31" s="70">
        <f t="shared" si="0"/>
        <v>45959</v>
      </c>
      <c r="R31" s="70">
        <f t="shared" si="0"/>
        <v>45960</v>
      </c>
      <c r="S31" s="70">
        <f t="shared" si="0"/>
        <v>45961</v>
      </c>
      <c r="T31" s="70" t="str">
        <f t="shared" si="0"/>
        <v/>
      </c>
      <c r="U31" s="69" t="str">
        <f t="shared" si="0"/>
        <v/>
      </c>
      <c r="V31" s="66"/>
      <c r="W31" s="66"/>
      <c r="X31" s="69">
        <f t="shared" si="1"/>
        <v>46020</v>
      </c>
      <c r="Y31" s="70">
        <f t="shared" si="1"/>
        <v>46021</v>
      </c>
      <c r="Z31" s="70">
        <f t="shared" si="1"/>
        <v>46022</v>
      </c>
      <c r="AA31" s="70" t="str">
        <f t="shared" si="1"/>
        <v/>
      </c>
      <c r="AB31" s="70" t="str">
        <f t="shared" si="1"/>
        <v/>
      </c>
      <c r="AC31" s="70" t="str">
        <f t="shared" si="1"/>
        <v/>
      </c>
      <c r="AD31" s="70" t="str">
        <f t="shared" si="1"/>
        <v/>
      </c>
      <c r="AF31" s="27"/>
    </row>
    <row r="32" spans="1:42" ht="15" customHeight="1" x14ac:dyDescent="0.4">
      <c r="A32" s="27"/>
      <c r="C32" s="71"/>
      <c r="D32" s="71"/>
      <c r="E32" s="71"/>
      <c r="F32" s="71"/>
      <c r="G32" s="71"/>
      <c r="H32" s="71"/>
      <c r="I32" s="71"/>
      <c r="J32" s="71"/>
      <c r="K32" s="71"/>
      <c r="M32" s="27"/>
      <c r="O32" s="69" t="str">
        <f t="shared" si="0"/>
        <v/>
      </c>
      <c r="P32" s="70" t="str">
        <f t="shared" si="0"/>
        <v/>
      </c>
      <c r="Q32" s="70" t="str">
        <f t="shared" si="0"/>
        <v/>
      </c>
      <c r="R32" s="70" t="str">
        <f t="shared" si="0"/>
        <v/>
      </c>
      <c r="S32" s="70" t="str">
        <f t="shared" si="0"/>
        <v/>
      </c>
      <c r="T32" s="70" t="str">
        <f t="shared" si="0"/>
        <v/>
      </c>
      <c r="U32" s="69" t="str">
        <f t="shared" si="0"/>
        <v/>
      </c>
      <c r="V32" s="66"/>
      <c r="W32" s="66"/>
      <c r="X32" s="69" t="str">
        <f t="shared" si="1"/>
        <v/>
      </c>
      <c r="Y32" s="70" t="str">
        <f t="shared" si="1"/>
        <v/>
      </c>
      <c r="Z32" s="70" t="str">
        <f t="shared" si="1"/>
        <v/>
      </c>
      <c r="AA32" s="70" t="str">
        <f t="shared" si="1"/>
        <v/>
      </c>
      <c r="AB32" s="70" t="str">
        <f t="shared" si="1"/>
        <v/>
      </c>
      <c r="AC32" s="70" t="str">
        <f t="shared" si="1"/>
        <v/>
      </c>
      <c r="AD32" s="70" t="str">
        <f t="shared" si="1"/>
        <v/>
      </c>
      <c r="AF32" s="27"/>
    </row>
    <row r="33" spans="1:32" x14ac:dyDescent="0.4">
      <c r="A33" s="27"/>
      <c r="M33" s="27"/>
      <c r="AF33" s="27"/>
    </row>
    <row r="34" spans="1:32" ht="24.95" customHeight="1" x14ac:dyDescent="0.4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</row>
  </sheetData>
  <mergeCells count="106"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K6:N6"/>
    <mergeCell ref="O6:V6"/>
    <mergeCell ref="W6:AD6"/>
    <mergeCell ref="C5:D5"/>
    <mergeCell ref="E5:F5"/>
    <mergeCell ref="G5:H5"/>
    <mergeCell ref="I5:J5"/>
    <mergeCell ref="K5:M5"/>
    <mergeCell ref="O5:V5"/>
    <mergeCell ref="W7:AD7"/>
    <mergeCell ref="E8:F8"/>
    <mergeCell ref="G8:H8"/>
    <mergeCell ref="I8:J8"/>
    <mergeCell ref="K8:M8"/>
    <mergeCell ref="O8:V8"/>
    <mergeCell ref="W8:AD8"/>
    <mergeCell ref="C7:D8"/>
    <mergeCell ref="E7:F7"/>
    <mergeCell ref="G7:H7"/>
    <mergeCell ref="I7:J7"/>
    <mergeCell ref="K7:M7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K9:N9"/>
    <mergeCell ref="O9:V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K12:N12"/>
    <mergeCell ref="O12:V12"/>
    <mergeCell ref="W15:AD15"/>
    <mergeCell ref="C16:D17"/>
    <mergeCell ref="I16:J16"/>
    <mergeCell ref="E17:F17"/>
    <mergeCell ref="G17:H17"/>
    <mergeCell ref="I17:J17"/>
    <mergeCell ref="K17:N17"/>
    <mergeCell ref="O17:V17"/>
    <mergeCell ref="W17:AD17"/>
    <mergeCell ref="C15:D15"/>
    <mergeCell ref="E15:F15"/>
    <mergeCell ref="G15:H15"/>
    <mergeCell ref="I15:J15"/>
    <mergeCell ref="K15:N15"/>
    <mergeCell ref="O15:V15"/>
    <mergeCell ref="W18:AD18"/>
    <mergeCell ref="C19:D20"/>
    <mergeCell ref="I19:J19"/>
    <mergeCell ref="E20:F20"/>
    <mergeCell ref="G20:H20"/>
    <mergeCell ref="I20:J20"/>
    <mergeCell ref="K20:N20"/>
    <mergeCell ref="O20:V20"/>
    <mergeCell ref="W20:AD20"/>
    <mergeCell ref="C18:D18"/>
    <mergeCell ref="E18:F18"/>
    <mergeCell ref="G18:H18"/>
    <mergeCell ref="I18:J18"/>
    <mergeCell ref="K18:N18"/>
    <mergeCell ref="O18:V18"/>
    <mergeCell ref="C30:K31"/>
    <mergeCell ref="W21:AD21"/>
    <mergeCell ref="C25:K26"/>
    <mergeCell ref="O25:U25"/>
    <mergeCell ref="X25:AD25"/>
    <mergeCell ref="C27:K27"/>
    <mergeCell ref="C28:K29"/>
    <mergeCell ref="C21:D21"/>
    <mergeCell ref="E21:F21"/>
    <mergeCell ref="G21:H21"/>
    <mergeCell ref="I21:J21"/>
    <mergeCell ref="K21:N21"/>
    <mergeCell ref="O21:V21"/>
  </mergeCells>
  <conditionalFormatting sqref="C5 E5 G5 I5 K5:L5 O5 W5 C7 E8 G8 I8 K8:L8 O8 W8 C10 E11 G11 I11 K11:L11 O11 W11 C13 E14 G14 I14 K14:L14 O14 W14 C16 E17 G17 I17 K17 O17 W17">
    <cfRule type="expression" dxfId="7" priority="3">
      <formula>MONTH(C5)&lt;&gt;MONTH($C$2)</formula>
    </cfRule>
    <cfRule type="expression" dxfId="6" priority="4">
      <formula>OR(WEEKDAY(C5,1)=1,WEEKDAY(C5,1)=7)</formula>
    </cfRule>
  </conditionalFormatting>
  <conditionalFormatting sqref="C19 E20 G20 I20 K20 O20 W20">
    <cfRule type="expression" dxfId="5" priority="1">
      <formula>MONTH(C19)&lt;&gt;MONTH($C$2)</formula>
    </cfRule>
    <cfRule type="expression" dxfId="4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0302AE86-1D26-4C79-AFAE-990CB58B3B05}"/>
    <dataValidation allowBlank="1" showInputMessage="1" showErrorMessage="1" prompt="Calendar days are automatically updated" sqref="C5:D5" xr:uid="{2B0838C1-AC2D-4C73-B9CA-4CFB3AB67096}"/>
    <dataValidation allowBlank="1" showInputMessage="1" showErrorMessage="1" prompt="To change the starting day of the week, go to cell P12 in About sheet" sqref="C4:D4" xr:uid="{545BAEEE-9872-4DF7-9375-30D65A09E0F5}"/>
    <dataValidation allowBlank="1" showInputMessage="1" showErrorMessage="1" prompt="Enter daily notes below the calendar days, such as this cell" sqref="C6:D6" xr:uid="{487A54D7-E1CB-4A21-9818-6760297FC524}"/>
    <dataValidation allowBlank="1" showInputMessage="1" showErrorMessage="1" prompt="Enter monthly notes in cells C24 to K28" sqref="C25:K26" xr:uid="{350AEBE7-7CC6-4C6E-AB4A-59A9E32FCB1B}"/>
    <dataValidation allowBlank="1" showInputMessage="1" showErrorMessage="1" prompt="Previous month calendar" sqref="O25:U25" xr:uid="{FF09D58D-7C90-4F31-B07F-4A5568AC77CB}"/>
    <dataValidation allowBlank="1" showInputMessage="1" showErrorMessage="1" prompt="Next month calendar" sqref="X25:AD25" xr:uid="{615AA71A-D03E-4B50-A0BE-F5B530FFB269}"/>
  </dataValidations>
  <printOptions horizontalCentered="1"/>
  <pageMargins left="0.5" right="0.5" top="0.25" bottom="0.25" header="0.25" footer="0.25"/>
  <pageSetup scale="8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61FD-77CA-40F7-A1C2-2C712CF69AB7}">
  <sheetPr>
    <pageSetUpPr fitToPage="1"/>
  </sheetPr>
  <dimension ref="A1:AP34"/>
  <sheetViews>
    <sheetView showGridLines="0" zoomScaleNormal="100" workbookViewId="0">
      <selection activeCell="AH21" sqref="AH21"/>
    </sheetView>
  </sheetViews>
  <sheetFormatPr defaultColWidth="8.73046875" defaultRowHeight="13.15" x14ac:dyDescent="0.4"/>
  <cols>
    <col min="1" max="3" width="5.59765625" style="28" customWidth="1"/>
    <col min="4" max="4" width="15.59765625" style="28" customWidth="1"/>
    <col min="5" max="5" width="5.59765625" style="28" customWidth="1"/>
    <col min="6" max="6" width="15.59765625" style="28" customWidth="1"/>
    <col min="7" max="7" width="5.59765625" style="28" customWidth="1"/>
    <col min="8" max="8" width="15.59765625" style="28" customWidth="1"/>
    <col min="9" max="9" width="5.59765625" style="28" customWidth="1"/>
    <col min="10" max="10" width="15.59765625" style="28" customWidth="1"/>
    <col min="11" max="14" width="5.59765625" style="28" customWidth="1"/>
    <col min="15" max="30" width="2.59765625" style="28" customWidth="1"/>
    <col min="31" max="32" width="5.59765625" style="28" customWidth="1"/>
    <col min="33" max="33" width="17.1328125" style="28" customWidth="1"/>
    <col min="34" max="34" width="10.265625" style="28" customWidth="1"/>
    <col min="35" max="16384" width="8.73046875" style="28"/>
  </cols>
  <sheetData>
    <row r="1" spans="1:36" ht="24.95" customHeight="1" x14ac:dyDescent="0.4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6" s="32" customFormat="1" ht="90" customHeight="1" x14ac:dyDescent="1.75">
      <c r="A2" s="31"/>
      <c r="C2" s="219">
        <f>DATE([1]About!P8,12,1)</f>
        <v>45992</v>
      </c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F2" s="31"/>
    </row>
    <row r="3" spans="1:36" s="34" customFormat="1" ht="24.95" customHeight="1" x14ac:dyDescent="1.75">
      <c r="A3" s="33"/>
      <c r="C3" s="35"/>
      <c r="D3" s="35"/>
      <c r="E3" s="35"/>
      <c r="F3" s="35"/>
      <c r="G3" s="35"/>
      <c r="H3" s="35"/>
      <c r="I3" s="35"/>
      <c r="J3" s="35"/>
      <c r="K3" s="36"/>
      <c r="L3" s="36"/>
      <c r="M3" s="36"/>
      <c r="N3" s="36"/>
      <c r="V3" s="32"/>
      <c r="AF3" s="31"/>
      <c r="AG3" s="32"/>
      <c r="AH3" s="32"/>
      <c r="AI3" s="32"/>
    </row>
    <row r="4" spans="1:36" s="38" customFormat="1" ht="30" customHeight="1" x14ac:dyDescent="0.55000000000000004">
      <c r="A4" s="37"/>
      <c r="C4" s="220">
        <f>C5</f>
        <v>45992</v>
      </c>
      <c r="D4" s="220"/>
      <c r="E4" s="220">
        <f>E5</f>
        <v>45993</v>
      </c>
      <c r="F4" s="220"/>
      <c r="G4" s="220">
        <f>G5</f>
        <v>45994</v>
      </c>
      <c r="H4" s="220"/>
      <c r="I4" s="220">
        <f>I5</f>
        <v>45995</v>
      </c>
      <c r="J4" s="220"/>
      <c r="K4" s="220">
        <f>K5</f>
        <v>45996</v>
      </c>
      <c r="L4" s="220"/>
      <c r="M4" s="220"/>
      <c r="N4" s="39"/>
      <c r="O4" s="220">
        <f>O5</f>
        <v>45997</v>
      </c>
      <c r="P4" s="220"/>
      <c r="Q4" s="220"/>
      <c r="R4" s="220"/>
      <c r="S4" s="220"/>
      <c r="T4" s="220"/>
      <c r="U4" s="220"/>
      <c r="V4" s="220"/>
      <c r="W4" s="220">
        <f>W5</f>
        <v>45998</v>
      </c>
      <c r="X4" s="220"/>
      <c r="Y4" s="220"/>
      <c r="Z4" s="220"/>
      <c r="AA4" s="220"/>
      <c r="AB4" s="220"/>
      <c r="AC4" s="220"/>
      <c r="AD4" s="220"/>
      <c r="AF4" s="40"/>
      <c r="AG4" s="41"/>
      <c r="AH4" s="41"/>
      <c r="AI4" s="41"/>
      <c r="AJ4" s="41"/>
    </row>
    <row r="5" spans="1:36" ht="24.95" customHeight="1" x14ac:dyDescent="0.5">
      <c r="A5" s="27"/>
      <c r="C5" s="210">
        <f>$C$2-(WEEKDAY($C$2,1)-(start_day-1))-IF((WEEKDAY($C$2,1)-(start_day-1))&lt;=0,7,0)+1</f>
        <v>45992</v>
      </c>
      <c r="D5" s="211"/>
      <c r="E5" s="210">
        <f>C5+1</f>
        <v>45993</v>
      </c>
      <c r="F5" s="211"/>
      <c r="G5" s="210">
        <f>E5+1</f>
        <v>45994</v>
      </c>
      <c r="H5" s="211"/>
      <c r="I5" s="210">
        <f>G5+1</f>
        <v>45995</v>
      </c>
      <c r="J5" s="211"/>
      <c r="K5" s="210">
        <f>I5+1</f>
        <v>45996</v>
      </c>
      <c r="L5" s="218"/>
      <c r="M5" s="218"/>
      <c r="N5" s="42"/>
      <c r="O5" s="210">
        <f>K5+1</f>
        <v>45997</v>
      </c>
      <c r="P5" s="218"/>
      <c r="Q5" s="218"/>
      <c r="R5" s="218"/>
      <c r="S5" s="218"/>
      <c r="T5" s="218"/>
      <c r="U5" s="218"/>
      <c r="V5" s="211"/>
      <c r="W5" s="210">
        <f>O5+1</f>
        <v>45998</v>
      </c>
      <c r="X5" s="218"/>
      <c r="Y5" s="218"/>
      <c r="Z5" s="218"/>
      <c r="AA5" s="218"/>
      <c r="AB5" s="218"/>
      <c r="AC5" s="218"/>
      <c r="AD5" s="211"/>
      <c r="AF5" s="43"/>
      <c r="AG5" s="44"/>
      <c r="AH5" s="44"/>
      <c r="AI5" s="44"/>
      <c r="AJ5" s="44"/>
    </row>
    <row r="6" spans="1:36" s="46" customFormat="1" ht="75" customHeight="1" x14ac:dyDescent="0.45">
      <c r="A6" s="45"/>
      <c r="C6" s="207"/>
      <c r="D6" s="208"/>
      <c r="E6" s="207"/>
      <c r="F6" s="208"/>
      <c r="G6" s="207"/>
      <c r="H6" s="208"/>
      <c r="I6" s="207"/>
      <c r="J6" s="208"/>
      <c r="K6" s="207"/>
      <c r="L6" s="209"/>
      <c r="M6" s="209"/>
      <c r="N6" s="208"/>
      <c r="O6" s="207"/>
      <c r="P6" s="209"/>
      <c r="Q6" s="209"/>
      <c r="R6" s="209"/>
      <c r="S6" s="209"/>
      <c r="T6" s="209"/>
      <c r="U6" s="209"/>
      <c r="V6" s="208"/>
      <c r="W6" s="207"/>
      <c r="X6" s="209"/>
      <c r="Y6" s="209"/>
      <c r="Z6" s="209"/>
      <c r="AA6" s="209"/>
      <c r="AB6" s="209"/>
      <c r="AC6" s="209"/>
      <c r="AD6" s="208"/>
      <c r="AE6" s="30"/>
      <c r="AF6" s="45"/>
    </row>
    <row r="7" spans="1:36" ht="9.9499999999999993" customHeight="1" x14ac:dyDescent="0.4">
      <c r="A7" s="27"/>
      <c r="C7" s="210">
        <f>W5+1</f>
        <v>45999</v>
      </c>
      <c r="D7" s="211"/>
      <c r="E7" s="215"/>
      <c r="F7" s="217"/>
      <c r="G7" s="215"/>
      <c r="H7" s="217"/>
      <c r="I7" s="215"/>
      <c r="J7" s="217"/>
      <c r="K7" s="215"/>
      <c r="L7" s="216"/>
      <c r="M7" s="216"/>
      <c r="N7" s="49"/>
      <c r="O7" s="215"/>
      <c r="P7" s="216"/>
      <c r="Q7" s="216"/>
      <c r="R7" s="216"/>
      <c r="S7" s="216"/>
      <c r="T7" s="216"/>
      <c r="U7" s="216"/>
      <c r="V7" s="217"/>
      <c r="W7" s="215"/>
      <c r="X7" s="216"/>
      <c r="Y7" s="216"/>
      <c r="Z7" s="216"/>
      <c r="AA7" s="216"/>
      <c r="AB7" s="216"/>
      <c r="AC7" s="216"/>
      <c r="AD7" s="217"/>
      <c r="AF7" s="27"/>
    </row>
    <row r="8" spans="1:36" s="30" customFormat="1" ht="15" customHeight="1" x14ac:dyDescent="0.45">
      <c r="A8" s="29"/>
      <c r="C8" s="210"/>
      <c r="D8" s="211"/>
      <c r="E8" s="204">
        <f>C7+1</f>
        <v>46000</v>
      </c>
      <c r="F8" s="206"/>
      <c r="G8" s="204">
        <f>E8+1</f>
        <v>46001</v>
      </c>
      <c r="H8" s="206"/>
      <c r="I8" s="204">
        <f>G8+1</f>
        <v>46002</v>
      </c>
      <c r="J8" s="206"/>
      <c r="K8" s="204">
        <f>I8+1</f>
        <v>46003</v>
      </c>
      <c r="L8" s="205"/>
      <c r="M8" s="205"/>
      <c r="N8" s="52"/>
      <c r="O8" s="204">
        <f>K8+1</f>
        <v>46004</v>
      </c>
      <c r="P8" s="205"/>
      <c r="Q8" s="205"/>
      <c r="R8" s="205"/>
      <c r="S8" s="205"/>
      <c r="T8" s="205"/>
      <c r="U8" s="205"/>
      <c r="V8" s="206"/>
      <c r="W8" s="204">
        <f>O8+1</f>
        <v>46005</v>
      </c>
      <c r="X8" s="205"/>
      <c r="Y8" s="205"/>
      <c r="Z8" s="205"/>
      <c r="AA8" s="205"/>
      <c r="AB8" s="205"/>
      <c r="AC8" s="205"/>
      <c r="AD8" s="206"/>
      <c r="AF8" s="29"/>
    </row>
    <row r="9" spans="1:36" s="46" customFormat="1" ht="75" customHeight="1" x14ac:dyDescent="0.45">
      <c r="A9" s="45"/>
      <c r="C9" s="207"/>
      <c r="D9" s="208"/>
      <c r="E9" s="207"/>
      <c r="F9" s="208"/>
      <c r="G9" s="207"/>
      <c r="H9" s="208"/>
      <c r="I9" s="207"/>
      <c r="J9" s="208"/>
      <c r="K9" s="207"/>
      <c r="L9" s="209"/>
      <c r="M9" s="209"/>
      <c r="N9" s="208"/>
      <c r="O9" s="207"/>
      <c r="P9" s="209"/>
      <c r="Q9" s="209"/>
      <c r="R9" s="209"/>
      <c r="S9" s="209"/>
      <c r="T9" s="209"/>
      <c r="U9" s="209"/>
      <c r="V9" s="208"/>
      <c r="W9" s="207"/>
      <c r="X9" s="209"/>
      <c r="Y9" s="209"/>
      <c r="Z9" s="209"/>
      <c r="AA9" s="209"/>
      <c r="AB9" s="209"/>
      <c r="AC9" s="209"/>
      <c r="AD9" s="208"/>
      <c r="AE9" s="30"/>
      <c r="AF9" s="45"/>
    </row>
    <row r="10" spans="1:36" s="46" customFormat="1" ht="9.9499999999999993" customHeight="1" x14ac:dyDescent="0.45">
      <c r="A10" s="45"/>
      <c r="C10" s="210">
        <f>W8+1</f>
        <v>46006</v>
      </c>
      <c r="D10" s="211"/>
      <c r="E10" s="48"/>
      <c r="F10" s="49"/>
      <c r="G10" s="48"/>
      <c r="H10" s="49"/>
      <c r="I10" s="48"/>
      <c r="J10" s="49"/>
      <c r="K10" s="48"/>
      <c r="L10" s="50"/>
      <c r="M10" s="50"/>
      <c r="N10" s="49"/>
      <c r="O10" s="48"/>
      <c r="P10" s="50"/>
      <c r="Q10" s="50"/>
      <c r="R10" s="50"/>
      <c r="S10" s="50"/>
      <c r="T10" s="50"/>
      <c r="U10" s="50"/>
      <c r="V10" s="49"/>
      <c r="W10" s="48"/>
      <c r="X10" s="50"/>
      <c r="Y10" s="50"/>
      <c r="Z10" s="50"/>
      <c r="AA10" s="50"/>
      <c r="AB10" s="50"/>
      <c r="AC10" s="50"/>
      <c r="AD10" s="49"/>
      <c r="AE10" s="30"/>
      <c r="AF10" s="45"/>
    </row>
    <row r="11" spans="1:36" s="30" customFormat="1" ht="15" customHeight="1" x14ac:dyDescent="0.4">
      <c r="A11" s="29"/>
      <c r="C11" s="210"/>
      <c r="D11" s="211"/>
      <c r="E11" s="204">
        <f>C10+1</f>
        <v>46007</v>
      </c>
      <c r="F11" s="206"/>
      <c r="G11" s="204">
        <f>E11+1</f>
        <v>46008</v>
      </c>
      <c r="H11" s="206"/>
      <c r="I11" s="204">
        <f>G11+1</f>
        <v>46009</v>
      </c>
      <c r="J11" s="206"/>
      <c r="K11" s="204">
        <f>I11+1</f>
        <v>46010</v>
      </c>
      <c r="L11" s="205"/>
      <c r="M11" s="205"/>
      <c r="N11" s="52"/>
      <c r="O11" s="204">
        <f>K11+1</f>
        <v>46011</v>
      </c>
      <c r="P11" s="205"/>
      <c r="Q11" s="205"/>
      <c r="R11" s="205"/>
      <c r="S11" s="205"/>
      <c r="T11" s="205"/>
      <c r="U11" s="205"/>
      <c r="V11" s="206"/>
      <c r="W11" s="204">
        <f>O11+1</f>
        <v>46012</v>
      </c>
      <c r="X11" s="205"/>
      <c r="Y11" s="205"/>
      <c r="Z11" s="205"/>
      <c r="AA11" s="205"/>
      <c r="AB11" s="205"/>
      <c r="AC11" s="205"/>
      <c r="AD11" s="206"/>
      <c r="AF11" s="29"/>
      <c r="AJ11" s="28"/>
    </row>
    <row r="12" spans="1:36" s="46" customFormat="1" ht="75" customHeight="1" x14ac:dyDescent="0.45">
      <c r="A12" s="45"/>
      <c r="C12" s="207"/>
      <c r="D12" s="208"/>
      <c r="E12" s="207"/>
      <c r="F12" s="208"/>
      <c r="G12" s="207"/>
      <c r="H12" s="208"/>
      <c r="I12" s="207"/>
      <c r="J12" s="208"/>
      <c r="K12" s="207"/>
      <c r="L12" s="209"/>
      <c r="M12" s="209"/>
      <c r="N12" s="208"/>
      <c r="O12" s="207"/>
      <c r="P12" s="209"/>
      <c r="Q12" s="209"/>
      <c r="R12" s="209"/>
      <c r="S12" s="209"/>
      <c r="T12" s="209"/>
      <c r="U12" s="209"/>
      <c r="V12" s="208"/>
      <c r="W12" s="207"/>
      <c r="X12" s="209"/>
      <c r="Y12" s="209"/>
      <c r="Z12" s="209"/>
      <c r="AA12" s="209"/>
      <c r="AB12" s="209"/>
      <c r="AC12" s="209"/>
      <c r="AD12" s="208"/>
      <c r="AE12" s="30"/>
      <c r="AF12" s="45"/>
    </row>
    <row r="13" spans="1:36" s="46" customFormat="1" ht="9.9499999999999993" customHeight="1" x14ac:dyDescent="0.45">
      <c r="A13" s="45"/>
      <c r="C13" s="210">
        <f>W11+1</f>
        <v>46013</v>
      </c>
      <c r="D13" s="211"/>
      <c r="E13" s="48"/>
      <c r="F13" s="49"/>
      <c r="G13" s="48"/>
      <c r="H13" s="49"/>
      <c r="I13" s="48"/>
      <c r="J13" s="49"/>
      <c r="K13" s="48"/>
      <c r="L13" s="50"/>
      <c r="M13" s="50"/>
      <c r="N13" s="49"/>
      <c r="O13" s="48"/>
      <c r="P13" s="50"/>
      <c r="Q13" s="50"/>
      <c r="R13" s="50"/>
      <c r="S13" s="50"/>
      <c r="T13" s="50"/>
      <c r="U13" s="50"/>
      <c r="V13" s="49"/>
      <c r="W13" s="48"/>
      <c r="X13" s="50"/>
      <c r="Y13" s="50"/>
      <c r="Z13" s="50"/>
      <c r="AA13" s="50"/>
      <c r="AB13" s="50"/>
      <c r="AC13" s="50"/>
      <c r="AD13" s="49"/>
      <c r="AE13" s="30"/>
      <c r="AF13" s="45"/>
    </row>
    <row r="14" spans="1:36" s="30" customFormat="1" ht="15" customHeight="1" x14ac:dyDescent="0.45">
      <c r="A14" s="29"/>
      <c r="C14" s="210"/>
      <c r="D14" s="211"/>
      <c r="E14" s="204">
        <f>C13+1</f>
        <v>46014</v>
      </c>
      <c r="F14" s="206"/>
      <c r="G14" s="204">
        <f>E14+1</f>
        <v>46015</v>
      </c>
      <c r="H14" s="206"/>
      <c r="I14" s="204">
        <f>G14+1</f>
        <v>46016</v>
      </c>
      <c r="J14" s="206"/>
      <c r="K14" s="204">
        <f>I14+1</f>
        <v>46017</v>
      </c>
      <c r="L14" s="205"/>
      <c r="M14" s="205"/>
      <c r="N14" s="52"/>
      <c r="O14" s="204">
        <f>K14+1</f>
        <v>46018</v>
      </c>
      <c r="P14" s="205"/>
      <c r="Q14" s="205"/>
      <c r="R14" s="205"/>
      <c r="S14" s="205"/>
      <c r="T14" s="205"/>
      <c r="U14" s="205"/>
      <c r="V14" s="206"/>
      <c r="W14" s="204">
        <f>O14+1</f>
        <v>46019</v>
      </c>
      <c r="X14" s="205"/>
      <c r="Y14" s="205"/>
      <c r="Z14" s="205"/>
      <c r="AA14" s="205"/>
      <c r="AB14" s="205"/>
      <c r="AC14" s="205"/>
      <c r="AD14" s="206"/>
      <c r="AF14" s="29"/>
    </row>
    <row r="15" spans="1:36" s="46" customFormat="1" ht="75" customHeight="1" x14ac:dyDescent="0.45">
      <c r="A15" s="45"/>
      <c r="C15" s="207"/>
      <c r="D15" s="208"/>
      <c r="E15" s="207"/>
      <c r="F15" s="208"/>
      <c r="G15" s="207"/>
      <c r="H15" s="208"/>
      <c r="I15" s="207"/>
      <c r="J15" s="208"/>
      <c r="K15" s="207"/>
      <c r="L15" s="209"/>
      <c r="M15" s="209"/>
      <c r="N15" s="208"/>
      <c r="O15" s="207"/>
      <c r="P15" s="209"/>
      <c r="Q15" s="209"/>
      <c r="R15" s="209"/>
      <c r="S15" s="209"/>
      <c r="T15" s="209"/>
      <c r="U15" s="209"/>
      <c r="V15" s="208"/>
      <c r="W15" s="207"/>
      <c r="X15" s="209"/>
      <c r="Y15" s="209"/>
      <c r="Z15" s="209"/>
      <c r="AA15" s="209"/>
      <c r="AB15" s="209"/>
      <c r="AC15" s="209"/>
      <c r="AD15" s="208"/>
      <c r="AE15" s="30"/>
      <c r="AF15" s="45"/>
    </row>
    <row r="16" spans="1:36" s="46" customFormat="1" ht="9.9499999999999993" customHeight="1" x14ac:dyDescent="0.45">
      <c r="A16" s="45"/>
      <c r="C16" s="210">
        <f>W14+1</f>
        <v>46020</v>
      </c>
      <c r="D16" s="211"/>
      <c r="E16" s="48"/>
      <c r="F16" s="49"/>
      <c r="G16" s="48"/>
      <c r="H16" s="49"/>
      <c r="I16" s="54"/>
      <c r="J16" s="55"/>
      <c r="K16" s="54"/>
      <c r="L16" s="56"/>
      <c r="M16" s="56"/>
      <c r="N16" s="55"/>
      <c r="O16" s="54"/>
      <c r="P16" s="56"/>
      <c r="Q16" s="56"/>
      <c r="R16" s="56"/>
      <c r="S16" s="56"/>
      <c r="T16" s="56"/>
      <c r="U16" s="56"/>
      <c r="V16" s="55"/>
      <c r="W16" s="48"/>
      <c r="X16" s="50"/>
      <c r="Y16" s="50"/>
      <c r="Z16" s="50"/>
      <c r="AA16" s="50"/>
      <c r="AB16" s="50"/>
      <c r="AC16" s="50"/>
      <c r="AD16" s="49"/>
      <c r="AE16" s="30"/>
      <c r="AF16" s="45"/>
    </row>
    <row r="17" spans="1:42" s="30" customFormat="1" ht="15" customHeight="1" x14ac:dyDescent="0.45">
      <c r="A17" s="29"/>
      <c r="C17" s="210"/>
      <c r="D17" s="211"/>
      <c r="E17" s="204">
        <f>C16+1</f>
        <v>46021</v>
      </c>
      <c r="F17" s="206"/>
      <c r="G17" s="204">
        <f>E17+1</f>
        <v>46022</v>
      </c>
      <c r="H17" s="206"/>
      <c r="I17" s="204">
        <f>G17+1</f>
        <v>46023</v>
      </c>
      <c r="J17" s="206"/>
      <c r="K17" s="204">
        <f>I17+1</f>
        <v>46024</v>
      </c>
      <c r="L17" s="205"/>
      <c r="M17" s="205"/>
      <c r="N17" s="206"/>
      <c r="O17" s="204">
        <f>K17+1</f>
        <v>46025</v>
      </c>
      <c r="P17" s="205"/>
      <c r="Q17" s="205"/>
      <c r="R17" s="205"/>
      <c r="S17" s="205"/>
      <c r="T17" s="205"/>
      <c r="U17" s="205"/>
      <c r="V17" s="206"/>
      <c r="W17" s="204">
        <f>O17+1</f>
        <v>46026</v>
      </c>
      <c r="X17" s="205"/>
      <c r="Y17" s="205"/>
      <c r="Z17" s="205"/>
      <c r="AA17" s="205"/>
      <c r="AB17" s="205"/>
      <c r="AC17" s="205"/>
      <c r="AD17" s="206"/>
      <c r="AF17" s="29"/>
    </row>
    <row r="18" spans="1:42" s="46" customFormat="1" ht="75" customHeight="1" x14ac:dyDescent="0.4">
      <c r="A18" s="45"/>
      <c r="C18" s="207"/>
      <c r="D18" s="208"/>
      <c r="E18" s="207"/>
      <c r="F18" s="208"/>
      <c r="G18" s="207"/>
      <c r="H18" s="208"/>
      <c r="I18" s="207"/>
      <c r="J18" s="208"/>
      <c r="K18" s="207"/>
      <c r="L18" s="209"/>
      <c r="M18" s="209"/>
      <c r="N18" s="208"/>
      <c r="O18" s="207"/>
      <c r="P18" s="209"/>
      <c r="Q18" s="209"/>
      <c r="R18" s="209"/>
      <c r="S18" s="209"/>
      <c r="T18" s="209"/>
      <c r="U18" s="209"/>
      <c r="V18" s="208"/>
      <c r="W18" s="207"/>
      <c r="X18" s="209"/>
      <c r="Y18" s="209"/>
      <c r="Z18" s="209"/>
      <c r="AA18" s="209"/>
      <c r="AB18" s="209"/>
      <c r="AC18" s="209"/>
      <c r="AD18" s="208"/>
      <c r="AE18" s="30"/>
      <c r="AF18" s="45"/>
      <c r="AP18" s="28"/>
    </row>
    <row r="19" spans="1:42" s="46" customFormat="1" ht="9.9499999999999993" customHeight="1" x14ac:dyDescent="0.45">
      <c r="A19" s="45"/>
      <c r="C19" s="210">
        <f>W17+1</f>
        <v>46027</v>
      </c>
      <c r="D19" s="211"/>
      <c r="E19" s="48"/>
      <c r="F19" s="49"/>
      <c r="G19" s="48"/>
      <c r="H19" s="49"/>
      <c r="I19" s="54"/>
      <c r="J19" s="55"/>
      <c r="K19" s="54"/>
      <c r="L19" s="56"/>
      <c r="M19" s="56"/>
      <c r="N19" s="55"/>
      <c r="O19" s="54"/>
      <c r="P19" s="56"/>
      <c r="Q19" s="56"/>
      <c r="R19" s="56"/>
      <c r="S19" s="56"/>
      <c r="T19" s="56"/>
      <c r="U19" s="56"/>
      <c r="V19" s="55"/>
      <c r="W19" s="48"/>
      <c r="X19" s="50"/>
      <c r="Y19" s="50"/>
      <c r="Z19" s="50"/>
      <c r="AA19" s="50"/>
      <c r="AB19" s="50"/>
      <c r="AC19" s="50"/>
      <c r="AD19" s="49"/>
      <c r="AE19" s="30"/>
      <c r="AF19" s="45"/>
    </row>
    <row r="20" spans="1:42" s="30" customFormat="1" ht="15" customHeight="1" x14ac:dyDescent="0.45">
      <c r="A20" s="29"/>
      <c r="C20" s="210"/>
      <c r="D20" s="211"/>
      <c r="E20" s="204">
        <f>C19+1</f>
        <v>46028</v>
      </c>
      <c r="F20" s="206"/>
      <c r="G20" s="204">
        <f>E20+1</f>
        <v>46029</v>
      </c>
      <c r="H20" s="206"/>
      <c r="I20" s="204">
        <f>G20+1</f>
        <v>46030</v>
      </c>
      <c r="J20" s="206"/>
      <c r="K20" s="204">
        <f>I20+1</f>
        <v>46031</v>
      </c>
      <c r="L20" s="205"/>
      <c r="M20" s="205"/>
      <c r="N20" s="206"/>
      <c r="O20" s="204">
        <f>K20+1</f>
        <v>46032</v>
      </c>
      <c r="P20" s="205"/>
      <c r="Q20" s="205"/>
      <c r="R20" s="205"/>
      <c r="S20" s="205"/>
      <c r="T20" s="205"/>
      <c r="U20" s="205"/>
      <c r="V20" s="206"/>
      <c r="W20" s="204">
        <f>O20+1</f>
        <v>46033</v>
      </c>
      <c r="X20" s="205"/>
      <c r="Y20" s="205"/>
      <c r="Z20" s="205"/>
      <c r="AA20" s="205"/>
      <c r="AB20" s="205"/>
      <c r="AC20" s="205"/>
      <c r="AD20" s="206"/>
      <c r="AF20" s="29"/>
    </row>
    <row r="21" spans="1:42" s="46" customFormat="1" ht="75" customHeight="1" x14ac:dyDescent="0.4">
      <c r="A21" s="45"/>
      <c r="C21" s="207"/>
      <c r="D21" s="208"/>
      <c r="E21" s="207"/>
      <c r="F21" s="208"/>
      <c r="G21" s="207"/>
      <c r="H21" s="208"/>
      <c r="I21" s="207"/>
      <c r="J21" s="208"/>
      <c r="K21" s="207"/>
      <c r="L21" s="209"/>
      <c r="M21" s="209"/>
      <c r="N21" s="208"/>
      <c r="O21" s="207"/>
      <c r="P21" s="209"/>
      <c r="Q21" s="209"/>
      <c r="R21" s="209"/>
      <c r="S21" s="209"/>
      <c r="T21" s="209"/>
      <c r="U21" s="209"/>
      <c r="V21" s="208"/>
      <c r="W21" s="207"/>
      <c r="X21" s="209"/>
      <c r="Y21" s="209"/>
      <c r="Z21" s="209"/>
      <c r="AA21" s="209"/>
      <c r="AB21" s="209"/>
      <c r="AC21" s="209"/>
      <c r="AD21" s="208"/>
      <c r="AE21" s="30"/>
      <c r="AF21" s="45"/>
      <c r="AP21" s="28"/>
    </row>
    <row r="22" spans="1:42" s="30" customFormat="1" ht="24.95" customHeight="1" x14ac:dyDescent="0.45">
      <c r="A22" s="29"/>
      <c r="C22" s="57"/>
      <c r="D22" s="57"/>
      <c r="E22" s="57"/>
      <c r="F22" s="57"/>
      <c r="G22" s="58"/>
      <c r="H22" s="59"/>
      <c r="I22" s="59"/>
      <c r="J22" s="59"/>
      <c r="K22" s="59"/>
      <c r="L22" s="59"/>
      <c r="M22" s="59"/>
      <c r="N22" s="59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F22" s="29"/>
    </row>
    <row r="23" spans="1:42" s="30" customFormat="1" ht="24.95" customHeight="1" x14ac:dyDescent="0.45">
      <c r="A23" s="29"/>
      <c r="B23" s="29"/>
      <c r="C23" s="61"/>
      <c r="D23" s="61"/>
      <c r="E23" s="61"/>
      <c r="F23" s="61"/>
      <c r="G23" s="62"/>
      <c r="H23" s="63"/>
      <c r="I23" s="63"/>
      <c r="J23" s="63"/>
      <c r="K23" s="63"/>
      <c r="L23" s="63"/>
      <c r="M23" s="63"/>
      <c r="N23" s="63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29"/>
      <c r="AF23" s="29"/>
    </row>
    <row r="24" spans="1:42" ht="24.95" customHeight="1" x14ac:dyDescent="0.4">
      <c r="A24" s="27"/>
      <c r="M24" s="27"/>
      <c r="AF24" s="27"/>
    </row>
    <row r="25" spans="1:42" ht="20.100000000000001" customHeight="1" x14ac:dyDescent="0.4">
      <c r="A25" s="27"/>
      <c r="C25" s="200" t="s">
        <v>113</v>
      </c>
      <c r="D25" s="200"/>
      <c r="E25" s="200"/>
      <c r="F25" s="200"/>
      <c r="G25" s="200"/>
      <c r="H25" s="200"/>
      <c r="I25" s="200"/>
      <c r="J25" s="200"/>
      <c r="K25" s="200"/>
      <c r="L25" s="65"/>
      <c r="M25" s="27"/>
      <c r="O25" s="201">
        <f>DATE(YEAR(C2),MONTH(C2)-1,1)</f>
        <v>45962</v>
      </c>
      <c r="P25" s="201"/>
      <c r="Q25" s="201"/>
      <c r="R25" s="201"/>
      <c r="S25" s="201"/>
      <c r="T25" s="201"/>
      <c r="U25" s="201"/>
      <c r="V25" s="66"/>
      <c r="W25" s="66"/>
      <c r="X25" s="201">
        <f>DATE(YEAR(C2),MONTH(C2)+1,1)</f>
        <v>46023</v>
      </c>
      <c r="Y25" s="201"/>
      <c r="Z25" s="201"/>
      <c r="AA25" s="201"/>
      <c r="AB25" s="201"/>
      <c r="AC25" s="201"/>
      <c r="AD25" s="201"/>
      <c r="AF25" s="27"/>
    </row>
    <row r="26" spans="1:42" ht="15" customHeight="1" x14ac:dyDescent="0.4">
      <c r="A26" s="27"/>
      <c r="C26" s="200"/>
      <c r="D26" s="200"/>
      <c r="E26" s="200"/>
      <c r="F26" s="200"/>
      <c r="G26" s="200"/>
      <c r="H26" s="200"/>
      <c r="I26" s="200"/>
      <c r="J26" s="200"/>
      <c r="K26" s="200"/>
      <c r="L26" s="65"/>
      <c r="M26" s="27"/>
      <c r="O26" s="67" t="str">
        <f>INDEX({"S";"M";"T";"W";"T";"F";"S"},1+MOD(start_day+1-2,7))</f>
        <v>M</v>
      </c>
      <c r="P26" s="67" t="str">
        <f>INDEX({"S";"M";"T";"W";"T";"F";"S"},1+MOD(start_day+2-2,7))</f>
        <v>T</v>
      </c>
      <c r="Q26" s="67" t="str">
        <f>INDEX({"S";"M";"T";"W";"T";"F";"S"},1+MOD(start_day+3-2,7))</f>
        <v>W</v>
      </c>
      <c r="R26" s="67" t="str">
        <f>INDEX({"S";"M";"T";"W";"T";"F";"S"},1+MOD(start_day+4-2,7))</f>
        <v>T</v>
      </c>
      <c r="S26" s="67" t="str">
        <f>INDEX({"S";"M";"T";"W";"T";"F";"S"},1+MOD(start_day+5-2,7))</f>
        <v>F</v>
      </c>
      <c r="T26" s="67" t="str">
        <f>INDEX({"S";"M";"T";"W";"T";"F";"S"},1+MOD(start_day+6-2,7))</f>
        <v>S</v>
      </c>
      <c r="U26" s="67" t="str">
        <f>INDEX({"S";"M";"T";"W";"T";"F";"S"},1+MOD(start_day+7-2,7))</f>
        <v>S</v>
      </c>
      <c r="V26" s="68"/>
      <c r="W26" s="68"/>
      <c r="X26" s="67" t="str">
        <f>INDEX({"S";"M";"T";"W";"T";"F";"S"},1+MOD(start_day+1-2,7))</f>
        <v>M</v>
      </c>
      <c r="Y26" s="67" t="str">
        <f>INDEX({"S";"M";"T";"W";"T";"F";"S"},1+MOD(start_day+2-2,7))</f>
        <v>T</v>
      </c>
      <c r="Z26" s="67" t="str">
        <f>INDEX({"S";"M";"T";"W";"T";"F";"S"},1+MOD(start_day+3-2,7))</f>
        <v>W</v>
      </c>
      <c r="AA26" s="67" t="str">
        <f>INDEX({"S";"M";"T";"W";"T";"F";"S"},1+MOD(start_day+4-2,7))</f>
        <v>T</v>
      </c>
      <c r="AB26" s="67" t="str">
        <f>INDEX({"S";"M";"T";"W";"T";"F";"S"},1+MOD(start_day+5-2,7))</f>
        <v>F</v>
      </c>
      <c r="AC26" s="67" t="str">
        <f>INDEX({"S";"M";"T";"W";"T";"F";"S"},1+MOD(start_day+6-2,7))</f>
        <v>S</v>
      </c>
      <c r="AD26" s="67" t="str">
        <f>INDEX({"S";"M";"T";"W";"T";"F";"S"},1+MOD(start_day+7-2,7))</f>
        <v>S</v>
      </c>
      <c r="AF26" s="27"/>
    </row>
    <row r="27" spans="1:42" ht="15" customHeight="1" x14ac:dyDescent="0.4">
      <c r="A27" s="27"/>
      <c r="C27" s="202"/>
      <c r="D27" s="202"/>
      <c r="E27" s="202"/>
      <c r="F27" s="202"/>
      <c r="G27" s="202"/>
      <c r="H27" s="202"/>
      <c r="I27" s="202"/>
      <c r="J27" s="202"/>
      <c r="K27" s="202"/>
      <c r="M27" s="27"/>
      <c r="O27" s="69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70" t="str">
        <f t="shared" si="0"/>
        <v/>
      </c>
      <c r="Q27" s="70" t="str">
        <f t="shared" si="0"/>
        <v/>
      </c>
      <c r="R27" s="70" t="str">
        <f t="shared" si="0"/>
        <v/>
      </c>
      <c r="S27" s="70" t="str">
        <f t="shared" si="0"/>
        <v/>
      </c>
      <c r="T27" s="70">
        <f t="shared" si="0"/>
        <v>45962</v>
      </c>
      <c r="U27" s="69">
        <f t="shared" si="0"/>
        <v>45963</v>
      </c>
      <c r="V27" s="66"/>
      <c r="W27" s="66"/>
      <c r="X27" s="70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70" t="str">
        <f t="shared" si="1"/>
        <v/>
      </c>
      <c r="Z27" s="70" t="str">
        <f t="shared" si="1"/>
        <v/>
      </c>
      <c r="AA27" s="70">
        <f t="shared" si="1"/>
        <v>46023</v>
      </c>
      <c r="AB27" s="70">
        <f t="shared" si="1"/>
        <v>46024</v>
      </c>
      <c r="AC27" s="70">
        <f t="shared" si="1"/>
        <v>46025</v>
      </c>
      <c r="AD27" s="69">
        <f t="shared" si="1"/>
        <v>46026</v>
      </c>
      <c r="AF27" s="27"/>
    </row>
    <row r="28" spans="1:42" ht="15" customHeight="1" x14ac:dyDescent="0.4">
      <c r="A28" s="27"/>
      <c r="C28" s="203"/>
      <c r="D28" s="203"/>
      <c r="E28" s="203"/>
      <c r="F28" s="203"/>
      <c r="G28" s="203"/>
      <c r="H28" s="203"/>
      <c r="I28" s="203"/>
      <c r="J28" s="203"/>
      <c r="K28" s="203"/>
      <c r="M28" s="27"/>
      <c r="O28" s="69">
        <f t="shared" si="0"/>
        <v>45964</v>
      </c>
      <c r="P28" s="70">
        <f t="shared" si="0"/>
        <v>45965</v>
      </c>
      <c r="Q28" s="70">
        <f t="shared" si="0"/>
        <v>45966</v>
      </c>
      <c r="R28" s="70">
        <f t="shared" si="0"/>
        <v>45967</v>
      </c>
      <c r="S28" s="70">
        <f t="shared" si="0"/>
        <v>45968</v>
      </c>
      <c r="T28" s="70">
        <f t="shared" si="0"/>
        <v>45969</v>
      </c>
      <c r="U28" s="69">
        <f t="shared" si="0"/>
        <v>45970</v>
      </c>
      <c r="V28" s="66"/>
      <c r="W28" s="66"/>
      <c r="X28" s="69">
        <f t="shared" si="1"/>
        <v>46027</v>
      </c>
      <c r="Y28" s="70">
        <f t="shared" si="1"/>
        <v>46028</v>
      </c>
      <c r="Z28" s="70">
        <f t="shared" si="1"/>
        <v>46029</v>
      </c>
      <c r="AA28" s="70">
        <f t="shared" si="1"/>
        <v>46030</v>
      </c>
      <c r="AB28" s="70">
        <f t="shared" si="1"/>
        <v>46031</v>
      </c>
      <c r="AC28" s="70">
        <f t="shared" si="1"/>
        <v>46032</v>
      </c>
      <c r="AD28" s="69">
        <f t="shared" si="1"/>
        <v>46033</v>
      </c>
      <c r="AF28" s="27"/>
    </row>
    <row r="29" spans="1:42" ht="15" customHeight="1" x14ac:dyDescent="0.4">
      <c r="A29" s="27"/>
      <c r="C29" s="202"/>
      <c r="D29" s="202"/>
      <c r="E29" s="202"/>
      <c r="F29" s="202"/>
      <c r="G29" s="202"/>
      <c r="H29" s="202"/>
      <c r="I29" s="202"/>
      <c r="J29" s="202"/>
      <c r="K29" s="202"/>
      <c r="M29" s="27"/>
      <c r="O29" s="69">
        <f t="shared" si="0"/>
        <v>45971</v>
      </c>
      <c r="P29" s="70">
        <f t="shared" si="0"/>
        <v>45972</v>
      </c>
      <c r="Q29" s="70">
        <f t="shared" si="0"/>
        <v>45973</v>
      </c>
      <c r="R29" s="70">
        <f t="shared" si="0"/>
        <v>45974</v>
      </c>
      <c r="S29" s="70">
        <f t="shared" si="0"/>
        <v>45975</v>
      </c>
      <c r="T29" s="70">
        <f t="shared" si="0"/>
        <v>45976</v>
      </c>
      <c r="U29" s="69">
        <f t="shared" si="0"/>
        <v>45977</v>
      </c>
      <c r="V29" s="66"/>
      <c r="W29" s="66"/>
      <c r="X29" s="69">
        <f t="shared" si="1"/>
        <v>46034</v>
      </c>
      <c r="Y29" s="70">
        <f t="shared" si="1"/>
        <v>46035</v>
      </c>
      <c r="Z29" s="70">
        <f t="shared" si="1"/>
        <v>46036</v>
      </c>
      <c r="AA29" s="70">
        <f t="shared" si="1"/>
        <v>46037</v>
      </c>
      <c r="AB29" s="70">
        <f t="shared" si="1"/>
        <v>46038</v>
      </c>
      <c r="AC29" s="70">
        <f t="shared" si="1"/>
        <v>46039</v>
      </c>
      <c r="AD29" s="69">
        <f t="shared" si="1"/>
        <v>46040</v>
      </c>
      <c r="AF29" s="27"/>
    </row>
    <row r="30" spans="1:42" ht="15" customHeight="1" x14ac:dyDescent="0.4">
      <c r="A30" s="27"/>
      <c r="C30" s="203"/>
      <c r="D30" s="203"/>
      <c r="E30" s="203"/>
      <c r="F30" s="203"/>
      <c r="G30" s="203"/>
      <c r="H30" s="203"/>
      <c r="I30" s="203"/>
      <c r="J30" s="203"/>
      <c r="K30" s="203"/>
      <c r="M30" s="27"/>
      <c r="O30" s="69">
        <f t="shared" si="0"/>
        <v>45978</v>
      </c>
      <c r="P30" s="70">
        <f t="shared" si="0"/>
        <v>45979</v>
      </c>
      <c r="Q30" s="70">
        <f t="shared" si="0"/>
        <v>45980</v>
      </c>
      <c r="R30" s="70">
        <f t="shared" si="0"/>
        <v>45981</v>
      </c>
      <c r="S30" s="70">
        <f t="shared" si="0"/>
        <v>45982</v>
      </c>
      <c r="T30" s="70">
        <f t="shared" si="0"/>
        <v>45983</v>
      </c>
      <c r="U30" s="69">
        <f t="shared" si="0"/>
        <v>45984</v>
      </c>
      <c r="V30" s="66"/>
      <c r="W30" s="66"/>
      <c r="X30" s="69">
        <f t="shared" si="1"/>
        <v>46041</v>
      </c>
      <c r="Y30" s="70">
        <f t="shared" si="1"/>
        <v>46042</v>
      </c>
      <c r="Z30" s="70">
        <f t="shared" si="1"/>
        <v>46043</v>
      </c>
      <c r="AA30" s="70">
        <f t="shared" si="1"/>
        <v>46044</v>
      </c>
      <c r="AB30" s="70">
        <f t="shared" si="1"/>
        <v>46045</v>
      </c>
      <c r="AC30" s="70">
        <f t="shared" si="1"/>
        <v>46046</v>
      </c>
      <c r="AD30" s="69">
        <f t="shared" si="1"/>
        <v>46047</v>
      </c>
      <c r="AF30" s="27"/>
    </row>
    <row r="31" spans="1:42" ht="15" customHeight="1" x14ac:dyDescent="0.4">
      <c r="A31" s="27"/>
      <c r="C31" s="202"/>
      <c r="D31" s="202"/>
      <c r="E31" s="202"/>
      <c r="F31" s="202"/>
      <c r="G31" s="202"/>
      <c r="H31" s="202"/>
      <c r="I31" s="202"/>
      <c r="J31" s="202"/>
      <c r="K31" s="202"/>
      <c r="M31" s="27"/>
      <c r="O31" s="69">
        <f t="shared" si="0"/>
        <v>45985</v>
      </c>
      <c r="P31" s="70">
        <f t="shared" si="0"/>
        <v>45986</v>
      </c>
      <c r="Q31" s="70">
        <f t="shared" si="0"/>
        <v>45987</v>
      </c>
      <c r="R31" s="70">
        <f t="shared" si="0"/>
        <v>45988</v>
      </c>
      <c r="S31" s="70">
        <f t="shared" si="0"/>
        <v>45989</v>
      </c>
      <c r="T31" s="70">
        <f t="shared" si="0"/>
        <v>45990</v>
      </c>
      <c r="U31" s="69">
        <f t="shared" si="0"/>
        <v>45991</v>
      </c>
      <c r="V31" s="66"/>
      <c r="W31" s="66"/>
      <c r="X31" s="69">
        <f t="shared" si="1"/>
        <v>46048</v>
      </c>
      <c r="Y31" s="70">
        <f t="shared" si="1"/>
        <v>46049</v>
      </c>
      <c r="Z31" s="70">
        <f t="shared" si="1"/>
        <v>46050</v>
      </c>
      <c r="AA31" s="70">
        <f t="shared" si="1"/>
        <v>46051</v>
      </c>
      <c r="AB31" s="70">
        <f t="shared" si="1"/>
        <v>46052</v>
      </c>
      <c r="AC31" s="70">
        <f t="shared" si="1"/>
        <v>46053</v>
      </c>
      <c r="AD31" s="70" t="str">
        <f t="shared" si="1"/>
        <v/>
      </c>
      <c r="AF31" s="27"/>
    </row>
    <row r="32" spans="1:42" x14ac:dyDescent="0.4">
      <c r="A32" s="27"/>
      <c r="M32" s="27"/>
      <c r="O32" s="69" t="str">
        <f t="shared" si="0"/>
        <v/>
      </c>
      <c r="P32" s="70" t="str">
        <f t="shared" si="0"/>
        <v/>
      </c>
      <c r="Q32" s="70" t="str">
        <f t="shared" si="0"/>
        <v/>
      </c>
      <c r="R32" s="70" t="str">
        <f t="shared" si="0"/>
        <v/>
      </c>
      <c r="S32" s="70" t="str">
        <f t="shared" si="0"/>
        <v/>
      </c>
      <c r="T32" s="70" t="str">
        <f t="shared" si="0"/>
        <v/>
      </c>
      <c r="U32" s="69" t="str">
        <f t="shared" si="0"/>
        <v/>
      </c>
      <c r="V32" s="66"/>
      <c r="W32" s="66"/>
      <c r="X32" s="69" t="str">
        <f t="shared" si="1"/>
        <v/>
      </c>
      <c r="Y32" s="70" t="str">
        <f t="shared" si="1"/>
        <v/>
      </c>
      <c r="Z32" s="70" t="str">
        <f t="shared" si="1"/>
        <v/>
      </c>
      <c r="AA32" s="70" t="str">
        <f t="shared" si="1"/>
        <v/>
      </c>
      <c r="AB32" s="70" t="str">
        <f t="shared" si="1"/>
        <v/>
      </c>
      <c r="AC32" s="70" t="str">
        <f t="shared" si="1"/>
        <v/>
      </c>
      <c r="AD32" s="70" t="str">
        <f t="shared" si="1"/>
        <v/>
      </c>
      <c r="AF32" s="27"/>
    </row>
    <row r="33" spans="1:32" x14ac:dyDescent="0.4">
      <c r="A33" s="27"/>
      <c r="M33" s="27"/>
      <c r="O33" s="69"/>
      <c r="P33" s="70"/>
      <c r="Q33" s="70"/>
      <c r="R33" s="70"/>
      <c r="S33" s="70"/>
      <c r="T33" s="70"/>
      <c r="U33" s="69"/>
      <c r="V33" s="66"/>
      <c r="W33" s="66"/>
      <c r="X33" s="69"/>
      <c r="Y33" s="70"/>
      <c r="Z33" s="70"/>
      <c r="AA33" s="70"/>
      <c r="AB33" s="70"/>
      <c r="AC33" s="70"/>
      <c r="AD33" s="70"/>
      <c r="AF33" s="27"/>
    </row>
    <row r="34" spans="1:32" ht="24.95" customHeight="1" x14ac:dyDescent="0.4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</row>
  </sheetData>
  <mergeCells count="104"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K6:N6"/>
    <mergeCell ref="O6:V6"/>
    <mergeCell ref="W6:AD6"/>
    <mergeCell ref="C5:D5"/>
    <mergeCell ref="E5:F5"/>
    <mergeCell ref="G5:H5"/>
    <mergeCell ref="I5:J5"/>
    <mergeCell ref="K5:M5"/>
    <mergeCell ref="O5:V5"/>
    <mergeCell ref="W7:AD7"/>
    <mergeCell ref="E8:F8"/>
    <mergeCell ref="G8:H8"/>
    <mergeCell ref="I8:J8"/>
    <mergeCell ref="K8:M8"/>
    <mergeCell ref="O8:V8"/>
    <mergeCell ref="W8:AD8"/>
    <mergeCell ref="C7:D8"/>
    <mergeCell ref="E7:F7"/>
    <mergeCell ref="G7:H7"/>
    <mergeCell ref="I7:J7"/>
    <mergeCell ref="K7:M7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K9:N9"/>
    <mergeCell ref="O9:V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K12:N12"/>
    <mergeCell ref="O12:V12"/>
    <mergeCell ref="W15:AD15"/>
    <mergeCell ref="C16:D17"/>
    <mergeCell ref="E17:F17"/>
    <mergeCell ref="G17:H17"/>
    <mergeCell ref="I17:J17"/>
    <mergeCell ref="K17:N17"/>
    <mergeCell ref="O17:V17"/>
    <mergeCell ref="W17:AD17"/>
    <mergeCell ref="C15:D15"/>
    <mergeCell ref="E15:F15"/>
    <mergeCell ref="G15:H15"/>
    <mergeCell ref="I15:J15"/>
    <mergeCell ref="K15:N15"/>
    <mergeCell ref="O15:V15"/>
    <mergeCell ref="W18:AD18"/>
    <mergeCell ref="C19:D20"/>
    <mergeCell ref="E20:F20"/>
    <mergeCell ref="G20:H20"/>
    <mergeCell ref="I20:J20"/>
    <mergeCell ref="K20:N20"/>
    <mergeCell ref="O20:V20"/>
    <mergeCell ref="W20:AD20"/>
    <mergeCell ref="C18:D18"/>
    <mergeCell ref="E18:F18"/>
    <mergeCell ref="G18:H18"/>
    <mergeCell ref="I18:J18"/>
    <mergeCell ref="K18:N18"/>
    <mergeCell ref="O18:V18"/>
    <mergeCell ref="C30:K31"/>
    <mergeCell ref="W21:AD21"/>
    <mergeCell ref="C25:K26"/>
    <mergeCell ref="O25:U25"/>
    <mergeCell ref="X25:AD25"/>
    <mergeCell ref="C27:K27"/>
    <mergeCell ref="C28:K29"/>
    <mergeCell ref="C21:D21"/>
    <mergeCell ref="E21:F21"/>
    <mergeCell ref="G21:H21"/>
    <mergeCell ref="I21:J21"/>
    <mergeCell ref="K21:N21"/>
    <mergeCell ref="O21:V21"/>
  </mergeCells>
  <conditionalFormatting sqref="C5 E5 G5 I5 K5:L5 O5 W5 C7 E8 G8 I8 K8:L8 O8 W8 C10 E11 G11 I11 K11:L11 O11 W11 C13 E14 G14 I14 K14:L14 O14 W14 C16 E17 G17 I17 K17 O17 W17">
    <cfRule type="expression" dxfId="3" priority="3">
      <formula>MONTH(C5)&lt;&gt;MONTH($C$2)</formula>
    </cfRule>
    <cfRule type="expression" dxfId="2" priority="4">
      <formula>OR(WEEKDAY(C5,1)=1,WEEKDAY(C5,1)=7)</formula>
    </cfRule>
  </conditionalFormatting>
  <conditionalFormatting sqref="C19 E20 G20 I20 K20 O20 W20">
    <cfRule type="expression" dxfId="1" priority="1">
      <formula>MONTH(C19)&lt;&gt;MONTH($C$2)</formula>
    </cfRule>
    <cfRule type="expression" dxfId="0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1F31AF2F-CA7A-4F92-94A2-1649DB043939}"/>
    <dataValidation allowBlank="1" showInputMessage="1" showErrorMessage="1" prompt="Previous month calendar" sqref="O25:U25" xr:uid="{9B4D279C-E4FF-4670-80F7-9359E9995E68}"/>
    <dataValidation allowBlank="1" showInputMessage="1" showErrorMessage="1" prompt="Enter monthly notes in cells C24 to K28" sqref="C25:K26" xr:uid="{9D1E5ACA-1E66-40B1-A1E0-DAE58E9A98B3}"/>
    <dataValidation allowBlank="1" showInputMessage="1" showErrorMessage="1" prompt="Enter daily notes below the calendar days, such as this cell" sqref="C6:D6" xr:uid="{398FE4E8-0E3C-47EF-9D92-3CFA1D47567C}"/>
    <dataValidation allowBlank="1" showInputMessage="1" showErrorMessage="1" prompt="To change the starting day of the week, go to cell P12 in About sheet" sqref="C4:D4" xr:uid="{E660C0E7-3BBB-4E17-A384-C33DDC288D74}"/>
    <dataValidation allowBlank="1" showInputMessage="1" showErrorMessage="1" prompt="Calendar days are automatically updated" sqref="C5:D5" xr:uid="{0BBF3EA8-15E1-4C7D-853F-8A272F9A315B}"/>
    <dataValidation allowBlank="1" showInputMessage="1" showErrorMessage="1" prompt="To change the calendar year, go to cell P8 in About sheet" sqref="C2:AD2" xr:uid="{C1EFE52F-BEDE-4100-B37D-BF2F9812761A}"/>
  </dataValidations>
  <printOptions horizontalCentered="1"/>
  <pageMargins left="0.5" right="0.5" top="0.25" bottom="0.25" header="0.25" footer="0.25"/>
  <pageSetup scale="88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DC0A053F82F43843D66CFF6D7DCC6" ma:contentTypeVersion="16" ma:contentTypeDescription="Create a new document." ma:contentTypeScope="" ma:versionID="9b9c519bd8a03162a960efc5ccc5ac0d">
  <xsd:schema xmlns:xsd="http://www.w3.org/2001/XMLSchema" xmlns:xs="http://www.w3.org/2001/XMLSchema" xmlns:p="http://schemas.microsoft.com/office/2006/metadata/properties" xmlns:ns2="40f2af4e-dbc3-4461-8cd9-0c0c60ecd307" xmlns:ns3="7112bca0-a89f-4279-9715-83eab772eb97" targetNamespace="http://schemas.microsoft.com/office/2006/metadata/properties" ma:root="true" ma:fieldsID="b77194a79fcee8e2570a08995d323f8e" ns2:_="" ns3:_="">
    <xsd:import namespace="40f2af4e-dbc3-4461-8cd9-0c0c60ecd307"/>
    <xsd:import namespace="7112bca0-a89f-4279-9715-83eab772eb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2af4e-dbc3-4461-8cd9-0c0c60ecd3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18a7b72-26b3-43b2-81d5-af9200bd7c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2bca0-a89f-4279-9715-83eab772eb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83ead93-50ea-461a-912f-056532a9cb51}" ma:internalName="TaxCatchAll" ma:showField="CatchAllData" ma:web="7112bca0-a89f-4279-9715-83eab772eb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12bca0-a89f-4279-9715-83eab772eb97" xsi:nil="true"/>
    <lcf76f155ced4ddcb4097134ff3c332f xmlns="40f2af4e-dbc3-4461-8cd9-0c0c60ecd3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754866-69B9-4F0E-8A92-2C778F9CF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6C782D-C3AD-4E03-BB1A-B3AE66F9A3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2af4e-dbc3-4461-8cd9-0c0c60ecd307"/>
    <ds:schemaRef ds:uri="7112bca0-a89f-4279-9715-83eab772eb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851A43-2F96-47E1-87BF-02AA6472E8C5}">
  <ds:schemaRefs>
    <ds:schemaRef ds:uri="http://schemas.microsoft.com/office/2006/metadata/properties"/>
    <ds:schemaRef ds:uri="http://schemas.microsoft.com/office/infopath/2007/PartnerControls"/>
    <ds:schemaRef ds:uri="7112bca0-a89f-4279-9715-83eab772eb97"/>
    <ds:schemaRef ds:uri="40f2af4e-dbc3-4461-8cd9-0c0c60ecd30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AAW Calendar for Parents</vt:lpstr>
      <vt:lpstr>Personalised DT 25.26</vt:lpstr>
      <vt:lpstr>September</vt:lpstr>
      <vt:lpstr>October</vt:lpstr>
      <vt:lpstr>November</vt:lpstr>
      <vt:lpstr>December</vt:lpstr>
    </vt:vector>
  </TitlesOfParts>
  <Manager/>
  <Company>Astrea Academy Trust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Smith (Staff, Woodfields)</dc:creator>
  <cp:keywords/>
  <dc:description/>
  <cp:lastModifiedBy>David Scales (Staff, Woodfields)</cp:lastModifiedBy>
  <cp:revision/>
  <dcterms:created xsi:type="dcterms:W3CDTF">2025-03-17T08:05:52Z</dcterms:created>
  <dcterms:modified xsi:type="dcterms:W3CDTF">2025-10-05T19:43:58Z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0x0101001CEDC0A053F82F43843D66CFF6D7DCC6</vt:lpwstr>
  </property>
  <property fmtid="{D5CDD505-2E9C-101B-9397-08002B2CF9AE}" pid="3" name="MediaServiceImageTags">
    <vt:lpwstr/>
  </property>
</Properties>
</file>